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ento_zošit" defaultThemeVersion="124226"/>
  <mc:AlternateContent xmlns:mc="http://schemas.openxmlformats.org/markup-compatibility/2006">
    <mc:Choice Requires="x15">
      <x15ac:absPath xmlns:x15ac="http://schemas.microsoft.com/office/spreadsheetml/2010/11/ac" url="D:\priečinok bez názvu\prirucka-pre-prijimatela_v14_do utorka\Prílohy\"/>
    </mc:Choice>
  </mc:AlternateContent>
  <bookViews>
    <workbookView xWindow="0" yWindow="495" windowWidth="28800" windowHeight="16140"/>
  </bookViews>
  <sheets>
    <sheet name="Pracovný výkaz" sheetId="1" r:id="rId1"/>
  </sheets>
  <definedNames>
    <definedName name="_ftnref9" localSheetId="0">'Pracovný výkaz'!#REF!</definedName>
    <definedName name="_xlnm.Print_Area" localSheetId="0">'Pracovný výkaz'!$A$1:$AI$48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H11" i="1" l="1"/>
  <c r="B34" i="1" s="1"/>
  <c r="AI12" i="1"/>
  <c r="AI14" i="1"/>
  <c r="E15" i="1" l="1"/>
  <c r="F15" i="1"/>
  <c r="G15" i="1"/>
  <c r="H15" i="1"/>
  <c r="I15" i="1"/>
  <c r="J15" i="1"/>
  <c r="K15" i="1"/>
  <c r="L15" i="1"/>
  <c r="M15" i="1"/>
  <c r="N15" i="1"/>
  <c r="O15" i="1"/>
  <c r="P15" i="1"/>
  <c r="Q15" i="1"/>
  <c r="R15" i="1"/>
  <c r="S15" i="1"/>
  <c r="T15" i="1"/>
  <c r="U15" i="1"/>
  <c r="V15" i="1"/>
  <c r="W15" i="1"/>
  <c r="X15" i="1"/>
  <c r="Y15" i="1"/>
  <c r="Z15" i="1"/>
  <c r="AA15" i="1"/>
  <c r="AB15" i="1"/>
  <c r="AC15" i="1"/>
  <c r="AD15" i="1"/>
  <c r="AE15" i="1"/>
  <c r="AF15" i="1"/>
  <c r="AG15" i="1"/>
  <c r="D15" i="1"/>
  <c r="C15" i="1"/>
  <c r="BA21" i="1" l="1"/>
  <c r="BA32" i="1" l="1"/>
  <c r="BA31" i="1"/>
  <c r="BA30" i="1"/>
  <c r="AU18" i="1" l="1"/>
  <c r="BA18" i="1"/>
  <c r="BA19" i="1"/>
  <c r="BA20" i="1" l="1"/>
  <c r="BA22" i="1"/>
  <c r="BA23" i="1"/>
  <c r="BA24" i="1"/>
  <c r="BA25" i="1"/>
  <c r="BA26" i="1"/>
  <c r="BA27" i="1"/>
  <c r="BA28" i="1"/>
  <c r="BA29" i="1"/>
  <c r="AH14" i="1" l="1"/>
  <c r="AH12" i="1"/>
  <c r="AH13" i="1" l="1"/>
  <c r="AG4" i="1" l="1"/>
  <c r="AB5" i="1" l="1"/>
  <c r="X5" i="1"/>
  <c r="T5" i="1"/>
  <c r="P5" i="1"/>
  <c r="L5" i="1"/>
  <c r="H5" i="1"/>
  <c r="D5" i="1"/>
  <c r="C5" i="1"/>
  <c r="AA5" i="1"/>
  <c r="W5" i="1"/>
  <c r="S5" i="1"/>
  <c r="O5" i="1"/>
  <c r="K5" i="1"/>
  <c r="G5" i="1"/>
  <c r="AD5" i="1"/>
  <c r="Z5" i="1"/>
  <c r="V5" i="1"/>
  <c r="R5" i="1"/>
  <c r="N5" i="1"/>
  <c r="J5" i="1"/>
  <c r="F5" i="1"/>
  <c r="AG5" i="1"/>
  <c r="AC5" i="1"/>
  <c r="Y5" i="1"/>
  <c r="U5" i="1"/>
  <c r="Q5" i="1"/>
  <c r="M5" i="1"/>
  <c r="I5" i="1"/>
  <c r="E5" i="1"/>
  <c r="AE4" i="1"/>
  <c r="AE5" i="1" s="1"/>
  <c r="AF4" i="1"/>
  <c r="AF5" i="1" s="1"/>
  <c r="B29" i="1" l="1"/>
  <c r="AI13" i="1"/>
  <c r="AI11" i="1"/>
  <c r="AI15" i="1" s="1"/>
</calcChain>
</file>

<file path=xl/comments1.xml><?xml version="1.0" encoding="utf-8"?>
<comments xmlns="http://schemas.openxmlformats.org/spreadsheetml/2006/main">
  <authors>
    <author>Branislav Horák</author>
    <author>Vojtková, Dorota</author>
    <author>Microsoft Office User</author>
  </authors>
  <commentList>
    <comment ref="B11" authorId="0" shapeId="0">
      <text>
        <r>
          <rPr>
            <sz val="8"/>
            <color indexed="81"/>
            <rFont val="Segoe UI"/>
            <family val="2"/>
            <charset val="238"/>
          </rPr>
          <t>Uvedie sa aktivita, z ktorej rozpočtu je osoba financovaná. Môže sa doplniť aj nižšia úroveň, napr. na ktorom výstupe danej aktivity sa osoba podieľala, rozpočtová položka, ku ktorej je práca priradená. 
V prípade realizácie viacerých aktivít/výstupov je potrebné vložiť ďalšie riadky výkazu.</t>
        </r>
      </text>
    </comment>
    <comment ref="B12" authorId="0" shapeId="0">
      <text>
        <r>
          <rPr>
            <sz val="8"/>
            <color indexed="81"/>
            <rFont val="Segoe UI"/>
            <family val="2"/>
            <charset val="238"/>
          </rPr>
          <t xml:space="preserve">Uvedie sa aktivita, z ktorej rozpočtu je osoba financovaná. Môže sa doplniť aj nižšia úroveň, napr. na ktorom výstupe danej aktivity sa osoba podieľala, rozpočtová položka ku ktorej je práca priradená. 
V prípade realizácie viacerých aktivít/výstupov je potrebné vložiť ďalšie riadky výkazu. </t>
        </r>
      </text>
    </comment>
    <comment ref="A13" authorId="1" shapeId="0">
      <text>
        <r>
          <rPr>
            <sz val="9"/>
            <color indexed="81"/>
            <rFont val="Segoe UI"/>
            <family val="2"/>
            <charset val="238"/>
          </rPr>
          <t>Uvedú sa odpracované hodiny z ostatných pracovných pomerov (mimo projektov EŠIF). Pozn. nie je potrebná detailná informácia o zamestnávateľoch, resp. pracovných pomeroch.</t>
        </r>
      </text>
    </comment>
    <comment ref="A14" authorId="1" shapeId="0">
      <text>
        <r>
          <rPr>
            <sz val="9"/>
            <color indexed="81"/>
            <rFont val="Segoe UI"/>
            <family val="2"/>
            <charset val="238"/>
          </rPr>
          <t>Uvedú sa odpracované hodiny z ostatných pracovnoprávnych vzťahov mimo projektov EŠIF (dohoda o vykonaní práce/dohoda o pracovnej činnosti/dohoda o brigádnickej práci). Pozn. nie je potrebná detailná informácia o zamestnávateľoch a náplni práce.</t>
        </r>
      </text>
    </comment>
    <comment ref="AH15" authorId="0" shapeId="0">
      <text>
        <r>
          <rPr>
            <sz val="8"/>
            <color indexed="81"/>
            <rFont val="Segoe UI"/>
            <family val="2"/>
            <charset val="238"/>
          </rPr>
          <t xml:space="preserve">celkový počet reálne odpracovaných hodín (nielen oprávnených hodín) za ten pracovný pomer, v rámci ktorého si prijímateľ nárokuje preplatiť mzdu za pracovnú pozíciu/ie na TPP 
</t>
        </r>
      </text>
    </comment>
    <comment ref="I19" authorId="0" shapeId="0">
      <text>
        <r>
          <rPr>
            <sz val="8"/>
            <color rgb="FF000000"/>
            <rFont val="Segoe UI"/>
            <family val="2"/>
            <charset val="1"/>
          </rPr>
          <t>Je postačujúce uvádzať v stručnosti oprávnenú činnosť vykonávanú príslušným zamestnancom v danej oblasti EŠIF (napr. impelemntácia projektov v rámci PO ... OP TP, koordinácia procesu schvaľovania žiadostí o NFP predložených v rámci OP TP, administrácia a koordinácia žiadostí o NFP predložených v rámci OP TP, atď. - v zmysle popisov štandardizovaných pozícií pre RO/SO alebo okruhu činností v zmysle opisu štátnozamestnaneckého miesta/pracovnej náplne). Činnosti a objem práce v pracovnom výkaze musia zodpovedať skutočne vykonanej práci v rámci vykazovaného obdobia.</t>
        </r>
      </text>
    </comment>
    <comment ref="A24" authorId="0" shapeId="0">
      <text>
        <r>
          <rPr>
            <sz val="8"/>
            <color rgb="FF000000"/>
            <rFont val="Segoe UI"/>
            <family val="2"/>
            <charset val="1"/>
          </rPr>
          <t xml:space="preserve">Vyšetrenie alebo ošetrenie u lekára alebo sprevádzanie rodinného príslušníka k lekárovi - v zymsle </t>
        </r>
        <r>
          <rPr>
            <sz val="8"/>
            <color rgb="FF000000"/>
            <rFont val="Segoe UI"/>
            <family val="2"/>
            <charset val="1"/>
          </rPr>
          <t>§</t>
        </r>
        <r>
          <rPr>
            <sz val="8"/>
            <color rgb="FF000000"/>
            <rFont val="Segoe UI"/>
            <family val="2"/>
            <charset val="1"/>
          </rPr>
          <t xml:space="preserve"> 141 Zákonníka práce.  </t>
        </r>
      </text>
    </comment>
    <comment ref="A25" authorId="0" shapeId="0">
      <text>
        <r>
          <rPr>
            <sz val="8"/>
            <color rgb="FF000000"/>
            <rFont val="Segoe UI"/>
            <family val="2"/>
            <charset val="1"/>
          </rPr>
          <t>počet hodín v závislosti od počtu dní dočasnej PN, ktorú hradí zamestnávateľ</t>
        </r>
      </text>
    </comment>
    <comment ref="A35" authorId="1" shapeId="0">
      <text>
        <r>
          <rPr>
            <sz val="9"/>
            <color rgb="FF000000"/>
            <rFont val="Segoe UI"/>
            <family val="2"/>
            <charset val="1"/>
          </rPr>
          <t>Prijímateľ si nárokuje percento oprávnenosti na refundáciu podľa skutočne odpracovaného času zaokrúhlené smerom nadol, maximálne na 2 desatinné miesta.</t>
        </r>
      </text>
    </comment>
    <comment ref="A43" authorId="2" shapeId="0">
      <text>
        <r>
          <rPr>
            <sz val="10"/>
            <color rgb="FF000000"/>
            <rFont val="Calibri"/>
            <family val="2"/>
            <scheme val="minor"/>
          </rPr>
          <t xml:space="preserve">Uviesť meno, priezvisko, pozíciu a názov odboru, nie je nevyhnutný podpis danej osoby.
</t>
        </r>
      </text>
    </comment>
  </commentList>
</comments>
</file>

<file path=xl/sharedStrings.xml><?xml version="1.0" encoding="utf-8"?>
<sst xmlns="http://schemas.openxmlformats.org/spreadsheetml/2006/main" count="85" uniqueCount="81">
  <si>
    <t xml:space="preserve">Pracovný výkaz </t>
  </si>
  <si>
    <t>Mesiac:</t>
  </si>
  <si>
    <t>Rok:</t>
  </si>
  <si>
    <t>január</t>
  </si>
  <si>
    <t>február</t>
  </si>
  <si>
    <t>marec</t>
  </si>
  <si>
    <t>apríl</t>
  </si>
  <si>
    <t>máj</t>
  </si>
  <si>
    <t>jún</t>
  </si>
  <si>
    <t>august</t>
  </si>
  <si>
    <t>Počet hodín zamestnanca v danom mesiaci</t>
  </si>
  <si>
    <t>odpracované hodiny</t>
  </si>
  <si>
    <t>sviatok</t>
  </si>
  <si>
    <t>dovolenka</t>
  </si>
  <si>
    <t>PN</t>
  </si>
  <si>
    <t>náhradné voľno</t>
  </si>
  <si>
    <t>platený nadčas</t>
  </si>
  <si>
    <t>ďalšie</t>
  </si>
  <si>
    <t>Deň vzniku Slovenskej republiky</t>
  </si>
  <si>
    <t>Zjavenie Pána (Traja králi)</t>
  </si>
  <si>
    <t>Veľký piatok</t>
  </si>
  <si>
    <t>Sviatok práce</t>
  </si>
  <si>
    <t>Deň víťazstva nad fašizmom</t>
  </si>
  <si>
    <t>Sviatok svätého Cyrila a Metoda</t>
  </si>
  <si>
    <t>Výročie SNP</t>
  </si>
  <si>
    <t>Deň Ústavy Slovenskej republiky</t>
  </si>
  <si>
    <t>Sedembolestná Panna Mária</t>
  </si>
  <si>
    <t>Sviatok Všetkých svätých</t>
  </si>
  <si>
    <t>Deň boja za slobodu a demokraciu</t>
  </si>
  <si>
    <t>1. sviatok vianočný</t>
  </si>
  <si>
    <t>Veľkonočný pondelok</t>
  </si>
  <si>
    <t>kód projektu v ITMS 2014+:</t>
  </si>
  <si>
    <t>Názov prijímateľa:</t>
  </si>
  <si>
    <t>pracovné pomery mimo EŠIF (TPP):</t>
  </si>
  <si>
    <r>
      <rPr>
        <sz val="11"/>
        <color theme="1"/>
        <rFont val="Calibri"/>
        <family val="2"/>
        <charset val="238"/>
      </rPr>
      <t xml:space="preserve">∑ </t>
    </r>
    <r>
      <rPr>
        <sz val="11"/>
        <color theme="1"/>
        <rFont val="Calibri"/>
        <family val="2"/>
        <charset val="238"/>
        <scheme val="minor"/>
      </rPr>
      <t>odpracovaných hodín:</t>
    </r>
  </si>
  <si>
    <t>júl</t>
  </si>
  <si>
    <t>Štedrý deň</t>
  </si>
  <si>
    <t>2. sviatok vianočný</t>
  </si>
  <si>
    <t>deň:</t>
  </si>
  <si>
    <t>∑</t>
  </si>
  <si>
    <t>∑ súčet</t>
  </si>
  <si>
    <t xml:space="preserve"> </t>
  </si>
  <si>
    <t>Dátum:</t>
  </si>
  <si>
    <t>Meno, priezvisko, podpis osoby predkladajúcej pracovný výkaz (zamestnanca):</t>
  </si>
  <si>
    <t>september</t>
  </si>
  <si>
    <t>lekár</t>
  </si>
  <si>
    <t>∑  oprávnených hodín:</t>
  </si>
  <si>
    <t>Stručný popis oprávnených činností na projektoch OP TP</t>
  </si>
  <si>
    <t xml:space="preserve">pracovný pomer v rámci EŠIF (TPP): </t>
  </si>
  <si>
    <t>aktivita/výstup</t>
  </si>
  <si>
    <t xml:space="preserve">iný pracovnoprávny vzťah (DoVP/DoPČ): </t>
  </si>
  <si>
    <t>iný pracovnoprávny vzťah mimo EŠIF (DoVP/DoPČ):</t>
  </si>
  <si>
    <t>Meno a priezvisko osoby:</t>
  </si>
  <si>
    <t>Nárokované percento oprávnenosti na refundáciu (po zaokrúhlení)</t>
  </si>
  <si>
    <t>Percento oprávnenosti na refundáciu vypočítané podľa skutočne odpracovaného času za oprávnenú činnosť na refundáciu</t>
  </si>
  <si>
    <t>Fond pracovného času vrátane sviatkov v danom mesiaci</t>
  </si>
  <si>
    <t>Ako osoba predkladajúca pracovný výkaz čestne vyhlasujem, že všetky uvedené údaje vo výkaze sú pravdivé, správne a úplné.</t>
  </si>
  <si>
    <t xml:space="preserve">zo dňa </t>
  </si>
  <si>
    <t>Hodinová sadzba €/hod:</t>
  </si>
  <si>
    <t>Áno</t>
  </si>
  <si>
    <t>Nie</t>
  </si>
  <si>
    <t>1. Podieľali ste sa v danom mesiaci aj na implementácií iných projektov spolufinancovaných z prostriedkov EÚ?</t>
  </si>
  <si>
    <t>X</t>
  </si>
  <si>
    <t>2. Ak áno, ku každému uveďte:</t>
  </si>
  <si>
    <t>Operačný program:</t>
  </si>
  <si>
    <t>Názov projektu:</t>
  </si>
  <si>
    <t>Kód ITMS projektu:</t>
  </si>
  <si>
    <t>Názov pracovnej pozície:</t>
  </si>
  <si>
    <t>Počet odpracovaných hodín:</t>
  </si>
  <si>
    <t>Vykonanú prácu skontroloval a prevzal:</t>
  </si>
  <si>
    <t>V prípade iných pracovnoprávnych vzťahov (napr. DoPČ, DoVP)</t>
  </si>
  <si>
    <t>Vyhlásenie osoby predkladajúcej pracovný výkaz:</t>
  </si>
  <si>
    <t>k dohode o vykonaní práce č.:</t>
  </si>
  <si>
    <t>k dohode o pracovnej činnosti č.:</t>
  </si>
  <si>
    <t xml:space="preserve">k dohode o brigádnickej práci študenta č.: </t>
  </si>
  <si>
    <t>október</t>
  </si>
  <si>
    <t>november</t>
  </si>
  <si>
    <t>december</t>
  </si>
  <si>
    <t>Osobné číslo osoby:</t>
  </si>
  <si>
    <t>S vyplatením odmeny súhlasím/nesúhlasím:</t>
  </si>
  <si>
    <t xml:space="preserve">Meno, pozícia, Osobný úrad/iný organizačný útvar: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</si>
</sst>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"/>
    <numFmt numFmtId="165" formatCode="mmmm"/>
    <numFmt numFmtId="166" formatCode="ddd"/>
    <numFmt numFmtId="167" formatCode="0.0000"/>
  </numFmts>
  <fonts count="28" x14ac:knownFonts="1">
    <font>
      <sz val="11"/>
      <color theme="1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b/>
      <sz val="11"/>
      <color rgb="FF006100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sz val="9"/>
      <color indexed="8"/>
      <name val="Verdana"/>
      <family val="2"/>
      <charset val="238"/>
    </font>
    <font>
      <sz val="11"/>
      <color rgb="FF0000FF"/>
      <name val="Calibri"/>
      <family val="2"/>
      <charset val="238"/>
      <scheme val="minor"/>
    </font>
    <font>
      <sz val="10"/>
      <name val="Arial CE"/>
      <charset val="238"/>
    </font>
    <font>
      <sz val="8"/>
      <name val="Tahoma"/>
      <family val="2"/>
      <charset val="238"/>
    </font>
    <font>
      <sz val="8"/>
      <name val="Tahoma"/>
      <family val="2"/>
    </font>
    <font>
      <sz val="11"/>
      <color theme="1"/>
      <name val="Calibri"/>
      <family val="2"/>
      <charset val="238"/>
    </font>
    <font>
      <sz val="8"/>
      <color indexed="81"/>
      <name val="Segoe UI"/>
      <family val="2"/>
      <charset val="238"/>
    </font>
    <font>
      <sz val="11"/>
      <color indexed="8"/>
      <name val="Calibri"/>
      <family val="2"/>
      <charset val="238"/>
    </font>
    <font>
      <b/>
      <sz val="8"/>
      <color indexed="8"/>
      <name val="Verdana"/>
      <family val="2"/>
      <charset val="238"/>
    </font>
    <font>
      <sz val="8"/>
      <color indexed="8"/>
      <name val="Verdana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9"/>
      <color indexed="81"/>
      <name val="Segoe UI"/>
      <family val="2"/>
      <charset val="238"/>
    </font>
    <font>
      <b/>
      <sz val="11"/>
      <color indexed="8"/>
      <name val="Calibri"/>
      <family val="2"/>
      <charset val="238"/>
      <scheme val="minor"/>
    </font>
    <font>
      <sz val="11"/>
      <color indexed="8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8"/>
      <color rgb="FF000000"/>
      <name val="Segoe UI"/>
      <family val="2"/>
      <charset val="1"/>
    </font>
    <font>
      <sz val="10"/>
      <color theme="1"/>
      <name val="Calibri"/>
      <family val="2"/>
      <charset val="238"/>
    </font>
    <font>
      <sz val="9"/>
      <color rgb="FF000000"/>
      <name val="Segoe UI"/>
      <family val="2"/>
      <charset val="1"/>
    </font>
    <font>
      <sz val="10"/>
      <color rgb="FF000000"/>
      <name val="Calibri"/>
      <family val="2"/>
      <scheme val="minor"/>
    </font>
    <font>
      <strike/>
      <sz val="11"/>
      <color rgb="FFFF0000"/>
      <name val="Calibri"/>
      <family val="2"/>
      <charset val="238"/>
      <scheme val="minor"/>
    </font>
    <font>
      <b/>
      <sz val="10.5"/>
      <color rgb="FFFF000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79646"/>
        <bgColor rgb="FF000000"/>
      </patternFill>
    </fill>
  </fills>
  <borders count="5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/>
      <right/>
      <top style="medium">
        <color auto="1"/>
      </top>
      <bottom/>
      <diagonal/>
    </border>
    <border>
      <left/>
      <right/>
      <top/>
      <bottom style="medium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indexed="64"/>
      </bottom>
      <diagonal/>
    </border>
    <border>
      <left style="medium">
        <color auto="1"/>
      </left>
      <right/>
      <top/>
      <bottom/>
      <diagonal/>
    </border>
    <border>
      <left/>
      <right/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medium">
        <color indexed="64"/>
      </right>
      <top/>
      <bottom style="medium">
        <color auto="1"/>
      </bottom>
      <diagonal/>
    </border>
    <border>
      <left/>
      <right style="thin">
        <color auto="1"/>
      </right>
      <top style="thin">
        <color indexed="64"/>
      </top>
      <bottom style="medium">
        <color indexed="64"/>
      </bottom>
      <diagonal/>
    </border>
    <border>
      <left/>
      <right style="medium">
        <color auto="1"/>
      </right>
      <top style="thin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indexed="64"/>
      </bottom>
      <diagonal/>
    </border>
    <border>
      <left/>
      <right style="thin">
        <color auto="1"/>
      </right>
      <top style="medium">
        <color auto="1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</borders>
  <cellStyleXfs count="5">
    <xf numFmtId="0" fontId="0" fillId="0" borderId="0"/>
    <xf numFmtId="0" fontId="1" fillId="2" borderId="0" applyNumberFormat="0" applyBorder="0" applyAlignment="0" applyProtection="0"/>
    <xf numFmtId="0" fontId="6" fillId="0" borderId="0"/>
    <xf numFmtId="0" fontId="7" fillId="0" borderId="0"/>
    <xf numFmtId="0" fontId="11" fillId="0" borderId="0"/>
  </cellStyleXfs>
  <cellXfs count="190">
    <xf numFmtId="0" fontId="0" fillId="0" borderId="0" xfId="0"/>
    <xf numFmtId="0" fontId="0" fillId="0" borderId="1" xfId="0" applyBorder="1"/>
    <xf numFmtId="0" fontId="0" fillId="4" borderId="3" xfId="0" applyFill="1" applyBorder="1"/>
    <xf numFmtId="0" fontId="0" fillId="0" borderId="0" xfId="0" applyBorder="1"/>
    <xf numFmtId="0" fontId="0" fillId="0" borderId="9" xfId="0" applyBorder="1"/>
    <xf numFmtId="0" fontId="0" fillId="4" borderId="5" xfId="0" applyFill="1" applyBorder="1"/>
    <xf numFmtId="0" fontId="0" fillId="4" borderId="16" xfId="0" applyFill="1" applyBorder="1"/>
    <xf numFmtId="0" fontId="0" fillId="4" borderId="17" xfId="0" applyFill="1" applyBorder="1"/>
    <xf numFmtId="0" fontId="0" fillId="4" borderId="18" xfId="0" applyFill="1" applyBorder="1"/>
    <xf numFmtId="0" fontId="0" fillId="4" borderId="19" xfId="0" applyFill="1" applyBorder="1"/>
    <xf numFmtId="0" fontId="0" fillId="4" borderId="15" xfId="0" applyFill="1" applyBorder="1"/>
    <xf numFmtId="4" fontId="4" fillId="0" borderId="7" xfId="0" applyNumberFormat="1" applyFont="1" applyBorder="1" applyProtection="1">
      <protection locked="0"/>
    </xf>
    <xf numFmtId="4" fontId="4" fillId="0" borderId="7" xfId="0" applyNumberFormat="1" applyFont="1" applyBorder="1" applyAlignment="1" applyProtection="1">
      <protection locked="0"/>
    </xf>
    <xf numFmtId="0" fontId="0" fillId="4" borderId="25" xfId="0" applyFill="1" applyBorder="1"/>
    <xf numFmtId="0" fontId="0" fillId="4" borderId="26" xfId="0" applyFill="1" applyBorder="1"/>
    <xf numFmtId="14" fontId="0" fillId="0" borderId="0" xfId="0" applyNumberFormat="1"/>
    <xf numFmtId="165" fontId="0" fillId="0" borderId="0" xfId="0" applyNumberFormat="1"/>
    <xf numFmtId="0" fontId="0" fillId="0" borderId="0" xfId="0"/>
    <xf numFmtId="166" fontId="0" fillId="4" borderId="4" xfId="0" applyNumberFormat="1" applyFill="1" applyBorder="1"/>
    <xf numFmtId="14" fontId="8" fillId="0" borderId="7" xfId="2" applyNumberFormat="1" applyFont="1" applyFill="1" applyBorder="1" applyAlignment="1" applyProtection="1"/>
    <xf numFmtId="0" fontId="0" fillId="4" borderId="31" xfId="0" applyFill="1" applyBorder="1"/>
    <xf numFmtId="0" fontId="0" fillId="4" borderId="0" xfId="0" applyFill="1" applyBorder="1"/>
    <xf numFmtId="0" fontId="0" fillId="4" borderId="33" xfId="0" applyFill="1" applyBorder="1"/>
    <xf numFmtId="0" fontId="0" fillId="0" borderId="28" xfId="0" applyBorder="1"/>
    <xf numFmtId="0" fontId="0" fillId="3" borderId="16" xfId="0" applyFill="1" applyBorder="1"/>
    <xf numFmtId="0" fontId="0" fillId="3" borderId="17" xfId="0" applyFill="1" applyBorder="1"/>
    <xf numFmtId="0" fontId="0" fillId="3" borderId="18" xfId="0" applyFill="1" applyBorder="1"/>
    <xf numFmtId="166" fontId="0" fillId="4" borderId="25" xfId="0" applyNumberFormat="1" applyFill="1" applyBorder="1"/>
    <xf numFmtId="166" fontId="0" fillId="4" borderId="23" xfId="0" applyNumberFormat="1" applyFill="1" applyBorder="1"/>
    <xf numFmtId="0" fontId="0" fillId="0" borderId="34" xfId="0" applyBorder="1"/>
    <xf numFmtId="0" fontId="0" fillId="0" borderId="7" xfId="0" applyBorder="1"/>
    <xf numFmtId="0" fontId="0" fillId="0" borderId="24" xfId="0" applyBorder="1"/>
    <xf numFmtId="0" fontId="3" fillId="0" borderId="28" xfId="0" applyFont="1" applyBorder="1" applyAlignment="1"/>
    <xf numFmtId="167" fontId="0" fillId="4" borderId="18" xfId="0" applyNumberFormat="1" applyFill="1" applyBorder="1"/>
    <xf numFmtId="167" fontId="0" fillId="4" borderId="26" xfId="0" applyNumberFormat="1" applyFill="1" applyBorder="1"/>
    <xf numFmtId="167" fontId="0" fillId="4" borderId="15" xfId="0" applyNumberFormat="1" applyFill="1" applyBorder="1"/>
    <xf numFmtId="0" fontId="0" fillId="0" borderId="32" xfId="0" applyBorder="1"/>
    <xf numFmtId="0" fontId="0" fillId="0" borderId="10" xfId="0" applyBorder="1"/>
    <xf numFmtId="0" fontId="0" fillId="0" borderId="38" xfId="0" applyBorder="1"/>
    <xf numFmtId="0" fontId="0" fillId="0" borderId="5" xfId="0" applyBorder="1"/>
    <xf numFmtId="0" fontId="0" fillId="0" borderId="25" xfId="0" applyBorder="1"/>
    <xf numFmtId="14" fontId="8" fillId="0" borderId="31" xfId="2" applyNumberFormat="1" applyFont="1" applyFill="1" applyBorder="1" applyAlignment="1" applyProtection="1"/>
    <xf numFmtId="0" fontId="0" fillId="0" borderId="43" xfId="0" applyBorder="1"/>
    <xf numFmtId="0" fontId="0" fillId="0" borderId="45" xfId="0" applyBorder="1"/>
    <xf numFmtId="164" fontId="0" fillId="4" borderId="47" xfId="0" applyNumberFormat="1" applyFill="1" applyBorder="1"/>
    <xf numFmtId="164" fontId="0" fillId="4" borderId="48" xfId="0" applyNumberFormat="1" applyFill="1" applyBorder="1"/>
    <xf numFmtId="0" fontId="0" fillId="0" borderId="51" xfId="0" applyBorder="1"/>
    <xf numFmtId="0" fontId="0" fillId="0" borderId="41" xfId="0" applyBorder="1"/>
    <xf numFmtId="0" fontId="0" fillId="0" borderId="37" xfId="0" applyBorder="1"/>
    <xf numFmtId="0" fontId="0" fillId="0" borderId="29" xfId="0" applyBorder="1"/>
    <xf numFmtId="0" fontId="0" fillId="4" borderId="39" xfId="0" applyFill="1" applyBorder="1"/>
    <xf numFmtId="0" fontId="0" fillId="0" borderId="0" xfId="0" applyFill="1"/>
    <xf numFmtId="14" fontId="0" fillId="0" borderId="0" xfId="0" applyNumberFormat="1" applyFill="1"/>
    <xf numFmtId="0" fontId="13" fillId="0" borderId="0" xfId="0" applyFont="1" applyBorder="1" applyAlignment="1" applyProtection="1">
      <alignment vertical="top" wrapText="1"/>
      <protection locked="0"/>
    </xf>
    <xf numFmtId="0" fontId="8" fillId="0" borderId="20" xfId="2" applyFont="1" applyFill="1" applyBorder="1" applyAlignment="1" applyProtection="1"/>
    <xf numFmtId="0" fontId="8" fillId="0" borderId="28" xfId="2" applyFont="1" applyFill="1" applyBorder="1" applyAlignment="1" applyProtection="1"/>
    <xf numFmtId="0" fontId="8" fillId="0" borderId="2" xfId="2" applyFont="1" applyFill="1" applyBorder="1" applyAlignment="1" applyProtection="1"/>
    <xf numFmtId="0" fontId="8" fillId="0" borderId="31" xfId="2" applyFont="1" applyFill="1" applyBorder="1" applyAlignment="1" applyProtection="1"/>
    <xf numFmtId="0" fontId="8" fillId="0" borderId="30" xfId="2" applyFont="1" applyFill="1" applyBorder="1" applyAlignment="1" applyProtection="1"/>
    <xf numFmtId="0" fontId="8" fillId="0" borderId="37" xfId="2" applyFont="1" applyFill="1" applyBorder="1" applyAlignment="1" applyProtection="1"/>
    <xf numFmtId="0" fontId="8" fillId="0" borderId="41" xfId="2" applyFont="1" applyFill="1" applyBorder="1" applyAlignment="1" applyProtection="1"/>
    <xf numFmtId="0" fontId="0" fillId="4" borderId="6" xfId="0" applyFill="1" applyBorder="1" applyAlignment="1"/>
    <xf numFmtId="0" fontId="0" fillId="0" borderId="31" xfId="0" applyBorder="1" applyAlignment="1"/>
    <xf numFmtId="0" fontId="0" fillId="0" borderId="0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12" fillId="0" borderId="0" xfId="0" applyFont="1" applyBorder="1" applyAlignment="1" applyProtection="1">
      <protection locked="0"/>
    </xf>
    <xf numFmtId="0" fontId="2" fillId="6" borderId="13" xfId="1" applyFont="1" applyFill="1" applyBorder="1" applyAlignment="1"/>
    <xf numFmtId="0" fontId="18" fillId="4" borderId="39" xfId="0" applyFont="1" applyFill="1" applyBorder="1" applyAlignment="1" applyProtection="1">
      <alignment horizontal="left" vertical="center" wrapText="1"/>
      <protection locked="0"/>
    </xf>
    <xf numFmtId="4" fontId="18" fillId="7" borderId="23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22" xfId="0" applyNumberFormat="1" applyFont="1" applyBorder="1" applyProtection="1">
      <protection locked="0"/>
    </xf>
    <xf numFmtId="4" fontId="4" fillId="0" borderId="7" xfId="0" applyNumberFormat="1" applyFont="1" applyBorder="1" applyAlignment="1"/>
    <xf numFmtId="4" fontId="4" fillId="0" borderId="12" xfId="0" applyNumberFormat="1" applyFont="1" applyBorder="1" applyAlignment="1"/>
    <xf numFmtId="0" fontId="19" fillId="4" borderId="21" xfId="0" applyFont="1" applyFill="1" applyBorder="1" applyAlignment="1">
      <alignment vertical="center"/>
    </xf>
    <xf numFmtId="0" fontId="19" fillId="4" borderId="20" xfId="0" applyFont="1" applyFill="1" applyBorder="1" applyAlignment="1"/>
    <xf numFmtId="0" fontId="19" fillId="4" borderId="24" xfId="0" applyFont="1" applyFill="1" applyBorder="1" applyAlignment="1"/>
    <xf numFmtId="0" fontId="14" fillId="5" borderId="39" xfId="0" applyFont="1" applyFill="1" applyBorder="1" applyAlignment="1">
      <alignment horizontal="right"/>
    </xf>
    <xf numFmtId="0" fontId="20" fillId="4" borderId="34" xfId="0" applyFont="1" applyFill="1" applyBorder="1" applyAlignment="1">
      <alignment wrapText="1"/>
    </xf>
    <xf numFmtId="0" fontId="20" fillId="4" borderId="24" xfId="0" applyFont="1" applyFill="1" applyBorder="1" applyAlignment="1">
      <alignment wrapText="1"/>
    </xf>
    <xf numFmtId="0" fontId="12" fillId="0" borderId="0" xfId="0" applyFont="1" applyBorder="1" applyAlignment="1" applyProtection="1">
      <alignment wrapText="1"/>
      <protection locked="0"/>
    </xf>
    <xf numFmtId="0" fontId="12" fillId="0" borderId="53" xfId="0" applyFont="1" applyBorder="1" applyAlignment="1" applyProtection="1">
      <alignment wrapText="1"/>
      <protection locked="0"/>
    </xf>
    <xf numFmtId="0" fontId="0" fillId="4" borderId="39" xfId="0" applyFont="1" applyFill="1" applyBorder="1"/>
    <xf numFmtId="0" fontId="12" fillId="5" borderId="39" xfId="0" applyFont="1" applyFill="1" applyBorder="1" applyAlignment="1" applyProtection="1">
      <alignment vertical="center" wrapText="1"/>
      <protection locked="0"/>
    </xf>
    <xf numFmtId="4" fontId="21" fillId="0" borderId="0" xfId="0" applyNumberFormat="1" applyFont="1" applyBorder="1" applyAlignment="1">
      <alignment horizontal="center" vertical="center" wrapText="1"/>
    </xf>
    <xf numFmtId="2" fontId="0" fillId="4" borderId="28" xfId="0" applyNumberFormat="1" applyFill="1" applyBorder="1"/>
    <xf numFmtId="2" fontId="0" fillId="4" borderId="7" xfId="0" applyNumberFormat="1" applyFill="1" applyBorder="1"/>
    <xf numFmtId="2" fontId="0" fillId="4" borderId="30" xfId="0" applyNumberFormat="1" applyFill="1" applyBorder="1"/>
    <xf numFmtId="2" fontId="0" fillId="4" borderId="10" xfId="0" applyNumberFormat="1" applyFill="1" applyBorder="1"/>
    <xf numFmtId="2" fontId="0" fillId="4" borderId="25" xfId="0" applyNumberFormat="1" applyFill="1" applyBorder="1"/>
    <xf numFmtId="2" fontId="0" fillId="4" borderId="46" xfId="0" applyNumberFormat="1" applyFill="1" applyBorder="1"/>
    <xf numFmtId="2" fontId="0" fillId="0" borderId="50" xfId="0" applyNumberFormat="1" applyFill="1" applyBorder="1"/>
    <xf numFmtId="2" fontId="14" fillId="4" borderId="49" xfId="0" applyNumberFormat="1" applyFont="1" applyFill="1" applyBorder="1"/>
    <xf numFmtId="4" fontId="0" fillId="4" borderId="44" xfId="0" applyNumberFormat="1" applyFill="1" applyBorder="1"/>
    <xf numFmtId="0" fontId="3" fillId="0" borderId="28" xfId="0" applyFont="1" applyBorder="1" applyAlignment="1">
      <alignment horizontal="left" vertical="center"/>
    </xf>
    <xf numFmtId="0" fontId="0" fillId="0" borderId="0" xfId="0" applyFill="1" applyBorder="1"/>
    <xf numFmtId="0" fontId="19" fillId="5" borderId="35" xfId="0" applyFont="1" applyFill="1" applyBorder="1" applyAlignment="1" applyProtection="1">
      <alignment vertical="center" wrapText="1"/>
      <protection locked="0"/>
    </xf>
    <xf numFmtId="0" fontId="13" fillId="0" borderId="54" xfId="0" applyFont="1" applyBorder="1" applyAlignment="1" applyProtection="1">
      <alignment vertical="top" wrapText="1"/>
      <protection locked="0"/>
    </xf>
    <xf numFmtId="0" fontId="19" fillId="5" borderId="47" xfId="0" applyFont="1" applyFill="1" applyBorder="1" applyAlignment="1" applyProtection="1">
      <alignment vertical="center"/>
      <protection locked="0"/>
    </xf>
    <xf numFmtId="0" fontId="13" fillId="0" borderId="49" xfId="0" applyFont="1" applyBorder="1" applyAlignment="1" applyProtection="1">
      <alignment vertical="center"/>
      <protection locked="0"/>
    </xf>
    <xf numFmtId="0" fontId="23" fillId="0" borderId="0" xfId="0" applyFont="1" applyAlignment="1">
      <alignment vertical="center"/>
    </xf>
    <xf numFmtId="0" fontId="0" fillId="0" borderId="23" xfId="0" applyBorder="1"/>
    <xf numFmtId="0" fontId="23" fillId="0" borderId="8" xfId="0" applyFont="1" applyBorder="1" applyAlignment="1">
      <alignment vertical="center"/>
    </xf>
    <xf numFmtId="0" fontId="0" fillId="0" borderId="12" xfId="0" applyBorder="1"/>
    <xf numFmtId="0" fontId="0" fillId="0" borderId="11" xfId="0" applyBorder="1"/>
    <xf numFmtId="0" fontId="0" fillId="0" borderId="31" xfId="0" applyFont="1" applyBorder="1"/>
    <xf numFmtId="0" fontId="0" fillId="0" borderId="0" xfId="0" applyFont="1" applyBorder="1"/>
    <xf numFmtId="0" fontId="18" fillId="0" borderId="0" xfId="0" applyFont="1" applyBorder="1" applyAlignment="1" applyProtection="1">
      <protection locked="0"/>
    </xf>
    <xf numFmtId="0" fontId="0" fillId="0" borderId="31" xfId="0" applyFont="1" applyBorder="1" applyAlignment="1">
      <alignment horizontal="center" vertical="center"/>
    </xf>
    <xf numFmtId="0" fontId="0" fillId="0" borderId="0" xfId="0" applyFont="1" applyBorder="1" applyAlignment="1">
      <alignment vertical="center"/>
    </xf>
    <xf numFmtId="0" fontId="0" fillId="0" borderId="0" xfId="0" applyFont="1" applyBorder="1" applyAlignment="1">
      <alignment vertical="center" wrapText="1"/>
    </xf>
    <xf numFmtId="0" fontId="12" fillId="0" borderId="23" xfId="0" applyFont="1" applyBorder="1" applyAlignment="1" applyProtection="1">
      <protection locked="0"/>
    </xf>
    <xf numFmtId="0" fontId="0" fillId="0" borderId="36" xfId="0" applyFont="1" applyBorder="1"/>
    <xf numFmtId="0" fontId="0" fillId="0" borderId="36" xfId="0" applyFont="1" applyBorder="1" applyAlignment="1">
      <alignment vertical="center"/>
    </xf>
    <xf numFmtId="0" fontId="0" fillId="0" borderId="31" xfId="0" applyFont="1" applyBorder="1" applyAlignment="1">
      <alignment vertical="center"/>
    </xf>
    <xf numFmtId="0" fontId="0" fillId="0" borderId="11" xfId="0" applyFont="1" applyBorder="1"/>
    <xf numFmtId="0" fontId="0" fillId="0" borderId="23" xfId="0" applyFont="1" applyBorder="1"/>
    <xf numFmtId="0" fontId="14" fillId="0" borderId="31" xfId="0" applyFont="1" applyBorder="1" applyAlignment="1">
      <alignment vertical="center" wrapText="1"/>
    </xf>
    <xf numFmtId="0" fontId="0" fillId="0" borderId="8" xfId="0" applyBorder="1"/>
    <xf numFmtId="10" fontId="21" fillId="0" borderId="52" xfId="0" applyNumberFormat="1" applyFont="1" applyBorder="1" applyAlignment="1">
      <alignment horizontal="center" vertical="center" wrapText="1"/>
    </xf>
    <xf numFmtId="0" fontId="18" fillId="0" borderId="13" xfId="0" applyFont="1" applyBorder="1" applyAlignment="1" applyProtection="1">
      <alignment horizontal="center"/>
      <protection locked="0"/>
    </xf>
    <xf numFmtId="0" fontId="18" fillId="0" borderId="14" xfId="0" applyFont="1" applyBorder="1" applyAlignment="1" applyProtection="1">
      <alignment horizontal="center"/>
      <protection locked="0"/>
    </xf>
    <xf numFmtId="0" fontId="18" fillId="0" borderId="44" xfId="0" applyFont="1" applyBorder="1" applyAlignment="1" applyProtection="1">
      <alignment horizontal="center"/>
      <protection locked="0"/>
    </xf>
    <xf numFmtId="0" fontId="8" fillId="0" borderId="20" xfId="2" applyFont="1" applyFill="1" applyBorder="1" applyAlignment="1" applyProtection="1"/>
    <xf numFmtId="0" fontId="8" fillId="0" borderId="28" xfId="2" applyFont="1" applyFill="1" applyBorder="1" applyAlignment="1" applyProtection="1"/>
    <xf numFmtId="0" fontId="8" fillId="0" borderId="2" xfId="2" applyFont="1" applyFill="1" applyBorder="1" applyAlignment="1" applyProtection="1"/>
    <xf numFmtId="0" fontId="0" fillId="0" borderId="6" xfId="0" applyFont="1" applyBorder="1" applyAlignment="1">
      <alignment horizontal="left" vertical="center"/>
    </xf>
    <xf numFmtId="0" fontId="0" fillId="0" borderId="31" xfId="0" applyFont="1" applyBorder="1" applyAlignment="1">
      <alignment horizontal="left" vertical="center"/>
    </xf>
    <xf numFmtId="0" fontId="16" fillId="8" borderId="13" xfId="0" applyFont="1" applyFill="1" applyBorder="1" applyAlignment="1">
      <alignment horizontal="center"/>
    </xf>
    <xf numFmtId="0" fontId="16" fillId="8" borderId="14" xfId="0" applyFont="1" applyFill="1" applyBorder="1" applyAlignment="1">
      <alignment horizontal="center"/>
    </xf>
    <xf numFmtId="0" fontId="16" fillId="6" borderId="13" xfId="0" applyFont="1" applyFill="1" applyBorder="1" applyAlignment="1">
      <alignment horizontal="center"/>
    </xf>
    <xf numFmtId="0" fontId="16" fillId="6" borderId="14" xfId="0" applyFont="1" applyFill="1" applyBorder="1" applyAlignment="1">
      <alignment horizontal="center"/>
    </xf>
    <xf numFmtId="0" fontId="16" fillId="6" borderId="44" xfId="0" applyFont="1" applyFill="1" applyBorder="1" applyAlignment="1">
      <alignment horizontal="center"/>
    </xf>
    <xf numFmtId="0" fontId="5" fillId="0" borderId="20" xfId="0" applyFont="1" applyBorder="1" applyAlignment="1"/>
    <xf numFmtId="0" fontId="5" fillId="0" borderId="28" xfId="0" applyFont="1" applyBorder="1" applyAlignment="1"/>
    <xf numFmtId="0" fontId="3" fillId="4" borderId="13" xfId="0" applyFont="1" applyFill="1" applyBorder="1" applyAlignment="1"/>
    <xf numFmtId="0" fontId="3" fillId="4" borderId="14" xfId="0" applyFont="1" applyFill="1" applyBorder="1" applyAlignment="1"/>
    <xf numFmtId="0" fontId="3" fillId="4" borderId="8" xfId="0" applyFont="1" applyFill="1" applyBorder="1" applyAlignment="1"/>
    <xf numFmtId="0" fontId="3" fillId="4" borderId="32" xfId="0" applyFont="1" applyFill="1" applyBorder="1" applyAlignment="1"/>
    <xf numFmtId="0" fontId="14" fillId="0" borderId="13" xfId="0" applyFont="1" applyBorder="1" applyAlignment="1">
      <alignment horizontal="center"/>
    </xf>
    <xf numFmtId="0" fontId="14" fillId="0" borderId="14" xfId="0" applyFont="1" applyBorder="1" applyAlignment="1">
      <alignment horizontal="center"/>
    </xf>
    <xf numFmtId="0" fontId="14" fillId="0" borderId="44" xfId="0" applyFont="1" applyBorder="1" applyAlignment="1">
      <alignment horizontal="center"/>
    </xf>
    <xf numFmtId="0" fontId="0" fillId="0" borderId="27" xfId="0" applyFont="1" applyBorder="1" applyAlignment="1">
      <alignment horizontal="center" vertical="center"/>
    </xf>
    <xf numFmtId="0" fontId="0" fillId="0" borderId="40" xfId="0" applyFont="1" applyBorder="1" applyAlignment="1">
      <alignment horizontal="center" vertical="center"/>
    </xf>
    <xf numFmtId="0" fontId="0" fillId="0" borderId="36" xfId="0" applyFont="1" applyBorder="1" applyAlignment="1">
      <alignment horizontal="left" vertical="center" wrapText="1"/>
    </xf>
    <xf numFmtId="0" fontId="0" fillId="0" borderId="0" xfId="0" applyFont="1" applyBorder="1" applyAlignment="1">
      <alignment horizontal="left" vertical="center" wrapText="1"/>
    </xf>
    <xf numFmtId="0" fontId="0" fillId="0" borderId="23" xfId="0" applyFont="1" applyBorder="1" applyAlignment="1">
      <alignment horizontal="left" vertical="center" wrapText="1"/>
    </xf>
    <xf numFmtId="0" fontId="18" fillId="4" borderId="6" xfId="0" applyFont="1" applyFill="1" applyBorder="1" applyAlignment="1" applyProtection="1">
      <alignment horizontal="center" vertical="center" wrapText="1"/>
      <protection locked="0"/>
    </xf>
    <xf numFmtId="0" fontId="18" fillId="4" borderId="11" xfId="0" applyFont="1" applyFill="1" applyBorder="1" applyAlignment="1" applyProtection="1">
      <alignment horizontal="center" vertical="center" wrapText="1"/>
      <protection locked="0"/>
    </xf>
    <xf numFmtId="0" fontId="18" fillId="4" borderId="8" xfId="0" applyFont="1" applyFill="1" applyBorder="1" applyAlignment="1" applyProtection="1">
      <alignment horizontal="center" vertical="center" wrapText="1"/>
      <protection locked="0"/>
    </xf>
    <xf numFmtId="0" fontId="18" fillId="4" borderId="12" xfId="0" applyFont="1" applyFill="1" applyBorder="1" applyAlignment="1" applyProtection="1">
      <alignment horizontal="center" vertical="center" wrapText="1"/>
      <protection locked="0"/>
    </xf>
    <xf numFmtId="0" fontId="0" fillId="0" borderId="6" xfId="0" applyBorder="1" applyAlignment="1">
      <alignment horizontal="center"/>
    </xf>
    <xf numFmtId="0" fontId="0" fillId="0" borderId="31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36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32" xfId="0" applyBorder="1" applyAlignment="1">
      <alignment horizontal="center"/>
    </xf>
    <xf numFmtId="0" fontId="0" fillId="0" borderId="12" xfId="0" applyBorder="1" applyAlignment="1">
      <alignment horizontal="center"/>
    </xf>
    <xf numFmtId="0" fontId="19" fillId="0" borderId="13" xfId="0" applyFont="1" applyFill="1" applyBorder="1" applyAlignment="1">
      <alignment horizontal="left" wrapText="1"/>
    </xf>
    <xf numFmtId="0" fontId="19" fillId="0" borderId="14" xfId="0" applyFont="1" applyFill="1" applyBorder="1" applyAlignment="1">
      <alignment horizontal="left" wrapText="1"/>
    </xf>
    <xf numFmtId="0" fontId="13" fillId="0" borderId="0" xfId="0" applyFont="1" applyAlignment="1">
      <alignment horizontal="center"/>
    </xf>
    <xf numFmtId="0" fontId="14" fillId="0" borderId="6" xfId="0" applyFont="1" applyBorder="1" applyAlignment="1">
      <alignment horizontal="center" vertical="center" wrapText="1"/>
    </xf>
    <xf numFmtId="0" fontId="14" fillId="0" borderId="31" xfId="0" applyFont="1" applyBorder="1" applyAlignment="1">
      <alignment horizontal="center" vertical="center" wrapText="1"/>
    </xf>
    <xf numFmtId="0" fontId="0" fillId="0" borderId="36" xfId="0" applyFont="1" applyBorder="1" applyAlignment="1">
      <alignment horizontal="left" vertical="center"/>
    </xf>
    <xf numFmtId="0" fontId="0" fillId="0" borderId="0" xfId="0" applyFont="1" applyBorder="1" applyAlignment="1">
      <alignment horizontal="left" vertical="center"/>
    </xf>
    <xf numFmtId="0" fontId="0" fillId="0" borderId="0" xfId="0" applyAlignment="1">
      <alignment horizontal="center" vertical="center"/>
    </xf>
    <xf numFmtId="0" fontId="0" fillId="4" borderId="20" xfId="0" applyFill="1" applyBorder="1" applyAlignment="1"/>
    <xf numFmtId="0" fontId="0" fillId="4" borderId="28" xfId="0" applyFill="1" applyBorder="1" applyAlignment="1"/>
    <xf numFmtId="0" fontId="0" fillId="4" borderId="6" xfId="0" applyFill="1" applyBorder="1" applyAlignment="1"/>
    <xf numFmtId="0" fontId="0" fillId="4" borderId="31" xfId="0" applyFill="1" applyBorder="1" applyAlignment="1"/>
    <xf numFmtId="49" fontId="16" fillId="6" borderId="13" xfId="1" applyNumberFormat="1" applyFont="1" applyFill="1" applyBorder="1" applyAlignment="1">
      <alignment horizontal="center"/>
    </xf>
    <xf numFmtId="49" fontId="16" fillId="6" borderId="14" xfId="0" applyNumberFormat="1" applyFont="1" applyFill="1" applyBorder="1" applyAlignment="1">
      <alignment horizontal="center"/>
    </xf>
    <xf numFmtId="49" fontId="16" fillId="6" borderId="44" xfId="0" applyNumberFormat="1" applyFont="1" applyFill="1" applyBorder="1" applyAlignment="1">
      <alignment horizontal="center"/>
    </xf>
    <xf numFmtId="0" fontId="0" fillId="4" borderId="13" xfId="0" applyFill="1" applyBorder="1" applyAlignment="1"/>
    <xf numFmtId="0" fontId="0" fillId="0" borderId="14" xfId="0" applyBorder="1" applyAlignment="1"/>
    <xf numFmtId="0" fontId="15" fillId="6" borderId="13" xfId="1" applyFont="1" applyFill="1" applyBorder="1" applyAlignment="1">
      <alignment horizontal="center"/>
    </xf>
    <xf numFmtId="0" fontId="15" fillId="6" borderId="14" xfId="1" applyFont="1" applyFill="1" applyBorder="1" applyAlignment="1">
      <alignment horizontal="center"/>
    </xf>
    <xf numFmtId="0" fontId="0" fillId="3" borderId="16" xfId="0" applyFont="1" applyFill="1" applyBorder="1" applyAlignment="1">
      <alignment horizontal="center" vertical="center" wrapText="1"/>
    </xf>
    <xf numFmtId="0" fontId="0" fillId="0" borderId="35" xfId="0" applyBorder="1" applyAlignment="1">
      <alignment horizontal="center" vertical="center" wrapText="1"/>
    </xf>
    <xf numFmtId="0" fontId="0" fillId="3" borderId="27" xfId="0" applyFont="1" applyFill="1" applyBorder="1" applyAlignment="1">
      <alignment horizontal="center" vertical="center" wrapText="1"/>
    </xf>
    <xf numFmtId="0" fontId="0" fillId="0" borderId="40" xfId="0" applyBorder="1" applyAlignment="1">
      <alignment horizontal="center" vertical="center" wrapText="1"/>
    </xf>
    <xf numFmtId="0" fontId="15" fillId="6" borderId="44" xfId="1" applyFont="1" applyFill="1" applyBorder="1" applyAlignment="1">
      <alignment horizontal="center"/>
    </xf>
    <xf numFmtId="0" fontId="16" fillId="6" borderId="13" xfId="1" applyNumberFormat="1" applyFont="1" applyFill="1" applyBorder="1" applyAlignment="1">
      <alignment horizontal="center"/>
    </xf>
    <xf numFmtId="0" fontId="16" fillId="6" borderId="14" xfId="1" applyNumberFormat="1" applyFont="1" applyFill="1" applyBorder="1" applyAlignment="1">
      <alignment horizontal="center"/>
    </xf>
    <xf numFmtId="0" fontId="5" fillId="0" borderId="20" xfId="0" applyFont="1" applyBorder="1" applyAlignment="1">
      <alignment wrapText="1"/>
    </xf>
    <xf numFmtId="0" fontId="5" fillId="0" borderId="42" xfId="0" applyFont="1" applyBorder="1" applyAlignment="1">
      <alignment wrapText="1"/>
    </xf>
    <xf numFmtId="0" fontId="26" fillId="0" borderId="36" xfId="0" applyFont="1" applyBorder="1" applyAlignment="1">
      <alignment vertical="center"/>
    </xf>
    <xf numFmtId="0" fontId="27" fillId="8" borderId="13" xfId="0" applyFont="1" applyFill="1" applyBorder="1" applyAlignment="1">
      <alignment horizontal="center"/>
    </xf>
    <xf numFmtId="0" fontId="27" fillId="8" borderId="14" xfId="0" applyFont="1" applyFill="1" applyBorder="1" applyAlignment="1">
      <alignment horizontal="center"/>
    </xf>
    <xf numFmtId="0" fontId="27" fillId="8" borderId="44" xfId="0" applyFont="1" applyFill="1" applyBorder="1" applyAlignment="1">
      <alignment horizontal="center"/>
    </xf>
  </cellXfs>
  <cellStyles count="5">
    <cellStyle name="Dobrá" xfId="1" builtinId="26"/>
    <cellStyle name="Normálna" xfId="0" builtinId="0"/>
    <cellStyle name="Normálne 2" xfId="3"/>
    <cellStyle name="Normálne 3" xfId="4"/>
    <cellStyle name="normální_Směny plán 2004_II" xfId="2"/>
  </cellStyles>
  <dxfs count="3">
    <dxf>
      <fill>
        <patternFill>
          <bgColor rgb="FFFF0000"/>
        </patternFill>
      </fill>
    </dxf>
    <dxf>
      <fill>
        <patternFill>
          <bgColor rgb="FFFFFF66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99FF99"/>
      <color rgb="FFFFFF66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microsoft.com/office/2017/10/relationships/person" Target="persons/perso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95250</xdr:colOff>
      <xdr:row>0</xdr:row>
      <xdr:rowOff>66675</xdr:rowOff>
    </xdr:from>
    <xdr:to>
      <xdr:col>0</xdr:col>
      <xdr:colOff>1788160</xdr:colOff>
      <xdr:row>0</xdr:row>
      <xdr:rowOff>858520</xdr:rowOff>
    </xdr:to>
    <xdr:pic>
      <xdr:nvPicPr>
        <xdr:cNvPr id="4" name="Obrázok 3" descr="OPTP_logo_COLOR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66675"/>
          <a:ext cx="1692910" cy="791845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26</xdr:col>
      <xdr:colOff>133350</xdr:colOff>
      <xdr:row>0</xdr:row>
      <xdr:rowOff>104775</xdr:rowOff>
    </xdr:from>
    <xdr:to>
      <xdr:col>33</xdr:col>
      <xdr:colOff>300990</xdr:colOff>
      <xdr:row>0</xdr:row>
      <xdr:rowOff>896620</xdr:rowOff>
    </xdr:to>
    <xdr:pic>
      <xdr:nvPicPr>
        <xdr:cNvPr id="5" name="Obrázok 4" descr="Výsledok vyhľadávania obrázkov pre dopyt efrr fond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01475" y="104775"/>
          <a:ext cx="2815590" cy="79184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árok1">
    <pageSetUpPr fitToPage="1"/>
  </sheetPr>
  <dimension ref="A1:DLN58"/>
  <sheetViews>
    <sheetView tabSelected="1" zoomScaleNormal="100" zoomScaleSheetLayoutView="100" zoomScalePageLayoutView="70" workbookViewId="0">
      <selection activeCell="F19" sqref="F19"/>
    </sheetView>
  </sheetViews>
  <sheetFormatPr defaultColWidth="0" defaultRowHeight="15" x14ac:dyDescent="0.25"/>
  <cols>
    <col min="1" max="1" width="34" customWidth="1"/>
    <col min="2" max="2" width="27.140625" customWidth="1"/>
    <col min="3" max="33" width="5.42578125" customWidth="1"/>
    <col min="34" max="34" width="15.7109375" customWidth="1"/>
    <col min="35" max="35" width="19.28515625" style="17" customWidth="1"/>
    <col min="36" max="44" width="7.7109375" hidden="1" customWidth="1"/>
    <col min="45" max="45" width="10.7109375" hidden="1" customWidth="1"/>
    <col min="46" max="52" width="7.7109375" hidden="1" customWidth="1"/>
    <col min="53" max="53" width="10.85546875" hidden="1" customWidth="1"/>
    <col min="54" max="54" width="7.7109375" hidden="1" customWidth="1"/>
    <col min="55" max="2654" width="9.140625" hidden="1" customWidth="1"/>
    <col min="2655" max="2655" width="7.85546875" hidden="1" customWidth="1"/>
    <col min="2656" max="2685" width="9.140625" hidden="1" customWidth="1"/>
    <col min="2686" max="2686" width="7.7109375" hidden="1" customWidth="1"/>
    <col min="2687" max="16384" width="7.7109375" hidden="1"/>
  </cols>
  <sheetData>
    <row r="1" spans="1:48 3014:3030" ht="75" customHeight="1" thickBot="1" x14ac:dyDescent="0.3">
      <c r="A1" s="165"/>
      <c r="B1" s="165"/>
      <c r="C1" s="165"/>
      <c r="D1" s="165"/>
      <c r="E1" s="165"/>
      <c r="F1" s="165"/>
      <c r="G1" s="165"/>
      <c r="H1" s="165"/>
      <c r="I1" s="165"/>
      <c r="J1" s="165"/>
      <c r="K1" s="165"/>
      <c r="L1" s="165"/>
      <c r="M1" s="165"/>
      <c r="N1" s="165"/>
      <c r="O1" s="165"/>
      <c r="P1" s="165"/>
      <c r="Q1" s="165"/>
      <c r="R1" s="165"/>
      <c r="S1" s="165"/>
      <c r="T1" s="165"/>
      <c r="U1" s="165"/>
      <c r="V1" s="165"/>
      <c r="W1" s="165"/>
      <c r="X1" s="165"/>
      <c r="Y1" s="165"/>
      <c r="Z1" s="165"/>
      <c r="AA1" s="165"/>
      <c r="AB1" s="165"/>
      <c r="AC1" s="165"/>
      <c r="AD1" s="165"/>
      <c r="AE1" s="165"/>
      <c r="AF1" s="165"/>
      <c r="AG1" s="165"/>
      <c r="AH1" s="165"/>
      <c r="AI1" s="165"/>
      <c r="AU1" s="17"/>
      <c r="AV1" s="17"/>
      <c r="DKX1" s="17"/>
      <c r="DKY1" s="17"/>
      <c r="DKZ1" s="17"/>
      <c r="DLA1" s="17"/>
      <c r="DLB1" s="17"/>
      <c r="DLC1" s="17"/>
      <c r="DLD1" s="17"/>
      <c r="DLE1" s="17"/>
      <c r="DLF1" s="17"/>
      <c r="DLG1" s="17"/>
      <c r="DLH1" s="17"/>
      <c r="DLI1" s="17"/>
      <c r="DLJ1" s="17"/>
      <c r="DLK1" s="17"/>
      <c r="DLL1" s="17"/>
      <c r="DLM1" s="17"/>
      <c r="DLN1" s="17"/>
    </row>
    <row r="2" spans="1:48 3014:3030" ht="15.75" thickBot="1" x14ac:dyDescent="0.3">
      <c r="A2" s="175" t="s">
        <v>0</v>
      </c>
      <c r="B2" s="176"/>
      <c r="C2" s="175" t="s">
        <v>52</v>
      </c>
      <c r="D2" s="176"/>
      <c r="E2" s="176"/>
      <c r="F2" s="181"/>
      <c r="G2" s="126"/>
      <c r="H2" s="127"/>
      <c r="I2" s="127"/>
      <c r="J2" s="127"/>
      <c r="K2" s="127"/>
      <c r="L2" s="127"/>
      <c r="M2" s="127"/>
      <c r="N2" s="127"/>
      <c r="O2" s="127"/>
      <c r="P2" s="187" t="s">
        <v>78</v>
      </c>
      <c r="Q2" s="188"/>
      <c r="R2" s="189"/>
      <c r="S2" s="128"/>
      <c r="T2" s="129"/>
      <c r="U2" s="130"/>
      <c r="V2" s="175" t="s">
        <v>1</v>
      </c>
      <c r="W2" s="176"/>
      <c r="X2" s="170" t="s">
        <v>8</v>
      </c>
      <c r="Y2" s="171"/>
      <c r="Z2" s="171"/>
      <c r="AA2" s="171"/>
      <c r="AB2" s="171"/>
      <c r="AC2" s="172"/>
      <c r="AD2" s="175" t="s">
        <v>2</v>
      </c>
      <c r="AE2" s="181"/>
      <c r="AF2" s="182">
        <v>2021</v>
      </c>
      <c r="AG2" s="183"/>
      <c r="AH2" s="183"/>
      <c r="AI2" s="66"/>
      <c r="AU2" s="17"/>
      <c r="AV2" s="17"/>
    </row>
    <row r="3" spans="1:48 3014:3030" ht="15.75" customHeight="1" thickBot="1" x14ac:dyDescent="0.3">
      <c r="B3" s="36"/>
      <c r="AH3" s="36"/>
      <c r="AI3" s="36"/>
      <c r="AU3" s="17"/>
      <c r="AV3" s="17"/>
    </row>
    <row r="4" spans="1:48 3014:3030" ht="15.75" customHeight="1" thickBot="1" x14ac:dyDescent="0.3">
      <c r="B4" s="50" t="s">
        <v>38</v>
      </c>
      <c r="C4" s="24">
        <v>1</v>
      </c>
      <c r="D4" s="25">
        <v>2</v>
      </c>
      <c r="E4" s="25">
        <v>3</v>
      </c>
      <c r="F4" s="25">
        <v>4</v>
      </c>
      <c r="G4" s="25">
        <v>5</v>
      </c>
      <c r="H4" s="25">
        <v>6</v>
      </c>
      <c r="I4" s="25">
        <v>7</v>
      </c>
      <c r="J4" s="25">
        <v>8</v>
      </c>
      <c r="K4" s="25">
        <v>9</v>
      </c>
      <c r="L4" s="25">
        <v>10</v>
      </c>
      <c r="M4" s="25">
        <v>11</v>
      </c>
      <c r="N4" s="25">
        <v>12</v>
      </c>
      <c r="O4" s="25">
        <v>13</v>
      </c>
      <c r="P4" s="25">
        <v>14</v>
      </c>
      <c r="Q4" s="25">
        <v>15</v>
      </c>
      <c r="R4" s="25">
        <v>16</v>
      </c>
      <c r="S4" s="25">
        <v>17</v>
      </c>
      <c r="T4" s="25">
        <v>18</v>
      </c>
      <c r="U4" s="25">
        <v>19</v>
      </c>
      <c r="V4" s="25">
        <v>20</v>
      </c>
      <c r="W4" s="25">
        <v>21</v>
      </c>
      <c r="X4" s="25">
        <v>22</v>
      </c>
      <c r="Y4" s="25">
        <v>23</v>
      </c>
      <c r="Z4" s="25">
        <v>24</v>
      </c>
      <c r="AA4" s="25">
        <v>25</v>
      </c>
      <c r="AB4" s="25">
        <v>26</v>
      </c>
      <c r="AC4" s="25">
        <v>27</v>
      </c>
      <c r="AD4" s="25">
        <v>28</v>
      </c>
      <c r="AE4" s="25">
        <f>IF(DAY(DATE($AF$2,AU18+1,0))=28,"",29)</f>
        <v>29</v>
      </c>
      <c r="AF4" s="25">
        <f>IF(OR(DAY(DATE($AF$2,$AU$18+1,0))=28,DAY(DATE($AF$2,$AU$18+1,0))=29),"",IF(DAY(DATE($AF$2,$AU$18+1,0))=29,"",30))</f>
        <v>30</v>
      </c>
      <c r="AG4" s="26" t="str">
        <f>IF(OR(DAY(DATE($AF$2,$AU$18+1,0))=28,DAY(DATE($AF$2,$AU$18+1,0))=29),"",IF(DAY(DATE($AF$2,$AU$18+1,0))=30,"",31))</f>
        <v/>
      </c>
      <c r="AH4" s="177" t="s">
        <v>34</v>
      </c>
      <c r="AI4" s="179" t="s">
        <v>46</v>
      </c>
      <c r="AU4" s="17"/>
      <c r="AV4" s="17"/>
    </row>
    <row r="5" spans="1:48 3014:3030" ht="15.75" thickBot="1" x14ac:dyDescent="0.3">
      <c r="A5" s="173"/>
      <c r="B5" s="174"/>
      <c r="C5" s="27">
        <f t="shared" ref="C5:AD5" si="0">(DATE($AF$2,$AU$18,C4))</f>
        <v>44348</v>
      </c>
      <c r="D5" s="18">
        <f t="shared" si="0"/>
        <v>44349</v>
      </c>
      <c r="E5" s="18">
        <f t="shared" si="0"/>
        <v>44350</v>
      </c>
      <c r="F5" s="18">
        <f t="shared" si="0"/>
        <v>44351</v>
      </c>
      <c r="G5" s="18">
        <f t="shared" si="0"/>
        <v>44352</v>
      </c>
      <c r="H5" s="18">
        <f t="shared" si="0"/>
        <v>44353</v>
      </c>
      <c r="I5" s="18">
        <f t="shared" si="0"/>
        <v>44354</v>
      </c>
      <c r="J5" s="18">
        <f t="shared" si="0"/>
        <v>44355</v>
      </c>
      <c r="K5" s="18">
        <f t="shared" si="0"/>
        <v>44356</v>
      </c>
      <c r="L5" s="18">
        <f t="shared" si="0"/>
        <v>44357</v>
      </c>
      <c r="M5" s="18">
        <f t="shared" si="0"/>
        <v>44358</v>
      </c>
      <c r="N5" s="18">
        <f t="shared" si="0"/>
        <v>44359</v>
      </c>
      <c r="O5" s="18">
        <f t="shared" si="0"/>
        <v>44360</v>
      </c>
      <c r="P5" s="18">
        <f t="shared" si="0"/>
        <v>44361</v>
      </c>
      <c r="Q5" s="18">
        <f t="shared" si="0"/>
        <v>44362</v>
      </c>
      <c r="R5" s="18">
        <f t="shared" si="0"/>
        <v>44363</v>
      </c>
      <c r="S5" s="18">
        <f t="shared" si="0"/>
        <v>44364</v>
      </c>
      <c r="T5" s="18">
        <f t="shared" si="0"/>
        <v>44365</v>
      </c>
      <c r="U5" s="18">
        <f t="shared" si="0"/>
        <v>44366</v>
      </c>
      <c r="V5" s="18">
        <f t="shared" si="0"/>
        <v>44367</v>
      </c>
      <c r="W5" s="18">
        <f t="shared" si="0"/>
        <v>44368</v>
      </c>
      <c r="X5" s="18">
        <f t="shared" si="0"/>
        <v>44369</v>
      </c>
      <c r="Y5" s="18">
        <f t="shared" si="0"/>
        <v>44370</v>
      </c>
      <c r="Z5" s="18">
        <f t="shared" si="0"/>
        <v>44371</v>
      </c>
      <c r="AA5" s="18">
        <f t="shared" si="0"/>
        <v>44372</v>
      </c>
      <c r="AB5" s="18">
        <f t="shared" si="0"/>
        <v>44373</v>
      </c>
      <c r="AC5" s="18">
        <f t="shared" si="0"/>
        <v>44374</v>
      </c>
      <c r="AD5" s="18">
        <f t="shared" si="0"/>
        <v>44375</v>
      </c>
      <c r="AE5" s="18">
        <f>IF(ISERROR(DATE($AF$2,$AU$18,AE4)),"",(DATE($AF$2,$AU$18,AE4)))</f>
        <v>44376</v>
      </c>
      <c r="AF5" s="18">
        <f>IF(ISERROR(DATE($AF$2,$AU$18,AF4)),"",(DATE($AF$2,$AU$18,AF4)))</f>
        <v>44377</v>
      </c>
      <c r="AG5" s="28" t="str">
        <f>IF(ISERROR(DATE($AF$2,$AU$18,AG4)),"",(DATE($AF$2,$AU$18,AG4)))</f>
        <v/>
      </c>
      <c r="AH5" s="178"/>
      <c r="AI5" s="180"/>
      <c r="AU5" s="17"/>
      <c r="AV5" s="17"/>
    </row>
    <row r="6" spans="1:48 3014:3030" s="17" customFormat="1" ht="14.25" hidden="1" customHeight="1" thickBot="1" x14ac:dyDescent="0.3">
      <c r="A6" s="61"/>
      <c r="B6" s="62"/>
      <c r="C6" s="27"/>
      <c r="D6" s="18"/>
      <c r="E6" s="18"/>
      <c r="F6" s="18"/>
      <c r="G6" s="18"/>
      <c r="H6" s="18"/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  <c r="AA6" s="18"/>
      <c r="AB6" s="18"/>
      <c r="AC6" s="18"/>
      <c r="AD6" s="18"/>
      <c r="AE6" s="18"/>
      <c r="AF6" s="18"/>
      <c r="AG6" s="28"/>
      <c r="AH6" s="63"/>
      <c r="AI6" s="64"/>
    </row>
    <row r="7" spans="1:48 3014:3030" x14ac:dyDescent="0.25">
      <c r="A7" s="168" t="s">
        <v>32</v>
      </c>
      <c r="B7" s="169"/>
      <c r="C7" s="6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8"/>
      <c r="AH7" s="20"/>
      <c r="AI7" s="33"/>
      <c r="AU7" s="17"/>
      <c r="AV7" s="17"/>
    </row>
    <row r="8" spans="1:48 3014:3030" x14ac:dyDescent="0.25">
      <c r="A8" s="184"/>
      <c r="B8" s="185"/>
      <c r="C8" s="13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14"/>
      <c r="AH8" s="21"/>
      <c r="AI8" s="34"/>
      <c r="AU8" s="17"/>
      <c r="AV8" s="17"/>
    </row>
    <row r="9" spans="1:48 3014:3030" x14ac:dyDescent="0.25">
      <c r="A9" s="166" t="s">
        <v>31</v>
      </c>
      <c r="B9" s="167"/>
      <c r="C9" s="13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14"/>
      <c r="AH9" s="21"/>
      <c r="AI9" s="34"/>
      <c r="AU9" s="17"/>
      <c r="AV9" s="17"/>
    </row>
    <row r="10" spans="1:48 3014:3030" x14ac:dyDescent="0.25">
      <c r="A10" s="131"/>
      <c r="B10" s="132"/>
      <c r="C10" s="9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10"/>
      <c r="AH10" s="22"/>
      <c r="AI10" s="35"/>
      <c r="AU10" s="17"/>
      <c r="AV10" s="17"/>
    </row>
    <row r="11" spans="1:48 3014:3030" s="17" customFormat="1" x14ac:dyDescent="0.25">
      <c r="A11" s="76" t="s">
        <v>48</v>
      </c>
      <c r="B11" s="32" t="s">
        <v>49</v>
      </c>
      <c r="C11" s="29">
        <v>3.75</v>
      </c>
      <c r="D11" s="1">
        <v>3.75</v>
      </c>
      <c r="E11" s="1">
        <v>3.75</v>
      </c>
      <c r="F11" s="1">
        <v>3.75</v>
      </c>
      <c r="G11" s="1"/>
      <c r="H11" s="23"/>
      <c r="I11" s="1">
        <v>3.75</v>
      </c>
      <c r="J11" s="1">
        <v>3.75</v>
      </c>
      <c r="K11" s="1">
        <v>3.75</v>
      </c>
      <c r="L11" s="1">
        <v>3.75</v>
      </c>
      <c r="M11" s="1">
        <v>3.75</v>
      </c>
      <c r="N11" s="1"/>
      <c r="O11" s="1"/>
      <c r="P11" s="1">
        <v>3.75</v>
      </c>
      <c r="Q11" s="1">
        <v>3.75</v>
      </c>
      <c r="R11" s="1">
        <v>3.75</v>
      </c>
      <c r="S11" s="1">
        <v>3.75</v>
      </c>
      <c r="T11" s="1">
        <v>3.75</v>
      </c>
      <c r="U11" s="1"/>
      <c r="V11" s="1"/>
      <c r="W11" s="1"/>
      <c r="X11" s="1"/>
      <c r="Y11" s="1"/>
      <c r="Z11" s="1"/>
      <c r="AA11" s="1"/>
      <c r="AB11" s="1"/>
      <c r="AC11" s="1"/>
      <c r="AD11" s="1">
        <v>3.75</v>
      </c>
      <c r="AE11" s="1">
        <v>3.75</v>
      </c>
      <c r="AF11" s="1">
        <v>3.75</v>
      </c>
      <c r="AG11" s="30"/>
      <c r="AH11" s="83">
        <f>SUM(C11:AG11)</f>
        <v>63.75</v>
      </c>
      <c r="AI11" s="84">
        <f>IFERROR(IF(A11="*EŠIF*",0,IF(ISNUMBER(SEARCH("*DOVP*",A11)),SUM(C11:AG11),SUM(C11:AG11)/$AH$15*(SUM($B$21:$B$22))+SUM(C11:AG11)/$AH$15*(SUM($B$23:$B$28)))),0)</f>
        <v>82.5</v>
      </c>
    </row>
    <row r="12" spans="1:48 3014:3030" ht="30.75" thickBot="1" x14ac:dyDescent="0.3">
      <c r="A12" s="77" t="s">
        <v>50</v>
      </c>
      <c r="B12" s="92" t="s">
        <v>49</v>
      </c>
      <c r="C12" s="31"/>
      <c r="D12" s="4"/>
      <c r="E12" s="4"/>
      <c r="F12" s="4"/>
      <c r="G12" s="46"/>
      <c r="H12" s="4"/>
      <c r="I12" s="4"/>
      <c r="J12" s="48"/>
      <c r="K12" s="4"/>
      <c r="L12" s="47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37"/>
      <c r="AH12" s="85">
        <f>SUM(C12:AG12)</f>
        <v>0</v>
      </c>
      <c r="AI12" s="86">
        <f>IFERROR(IF(ISNUMBER(SEARCH("*EŠIF*",A12)),0,IF(ISNUMBER(SEARCH("*DOVP*",A12)),SUM(C12:AG12),SUM(C12:AG12)/$AH$15*(SUM($B$21:$B$22))+SUM(C12:AG12)/$AH$15*(SUM($B$23:$B$28)))),0)</f>
        <v>0</v>
      </c>
      <c r="AU12" s="17"/>
      <c r="AV12" s="17"/>
    </row>
    <row r="13" spans="1:48 3014:3030" ht="15.75" thickBot="1" x14ac:dyDescent="0.3">
      <c r="A13" s="133" t="s">
        <v>33</v>
      </c>
      <c r="B13" s="134"/>
      <c r="C13" s="42">
        <v>3.75</v>
      </c>
      <c r="D13" s="38">
        <v>3.75</v>
      </c>
      <c r="E13" s="38">
        <v>3.75</v>
      </c>
      <c r="F13" s="38">
        <v>3.75</v>
      </c>
      <c r="G13" s="38"/>
      <c r="H13" s="49"/>
      <c r="I13" s="38">
        <v>3.75</v>
      </c>
      <c r="J13" s="38">
        <v>3.75</v>
      </c>
      <c r="K13" s="38">
        <v>3.75</v>
      </c>
      <c r="L13" s="38">
        <v>3.75</v>
      </c>
      <c r="M13" s="38">
        <v>3.75</v>
      </c>
      <c r="N13" s="39"/>
      <c r="O13" s="39"/>
      <c r="P13" s="38">
        <v>3.75</v>
      </c>
      <c r="Q13" s="38">
        <v>3.75</v>
      </c>
      <c r="R13" s="38">
        <v>3.75</v>
      </c>
      <c r="S13" s="38">
        <v>3.75</v>
      </c>
      <c r="T13" s="38">
        <v>3.75</v>
      </c>
      <c r="U13" s="39"/>
      <c r="V13" s="39"/>
      <c r="W13" s="38"/>
      <c r="X13" s="38"/>
      <c r="Y13" s="38"/>
      <c r="Z13" s="38"/>
      <c r="AA13" s="38"/>
      <c r="AB13" s="38"/>
      <c r="AC13" s="38"/>
      <c r="AD13" s="38">
        <v>3.75</v>
      </c>
      <c r="AE13" s="38">
        <v>3.75</v>
      </c>
      <c r="AF13" s="38">
        <v>3.75</v>
      </c>
      <c r="AG13" s="38"/>
      <c r="AH13" s="87">
        <f>SUM(C13:AG13)</f>
        <v>63.75</v>
      </c>
      <c r="AI13" s="84">
        <f>IFERROR(IF(A13="*EŠIF*",0,IF(ISNUMBER(SEARCH("*DOVP*",A13)),SUM(C13:AG13),SUM(C13:AG13)/$AH$15*(SUM($B$21:$B$22))+SUM(C13:AG13)/$AH$15*(SUM($B$23:$B$28)))),0)</f>
        <v>82.5</v>
      </c>
    </row>
    <row r="14" spans="1:48 3014:3030" s="17" customFormat="1" ht="15.75" thickBot="1" x14ac:dyDescent="0.3">
      <c r="A14" s="135" t="s">
        <v>51</v>
      </c>
      <c r="B14" s="136"/>
      <c r="C14" s="40"/>
      <c r="D14" s="39"/>
      <c r="E14" s="43"/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39"/>
      <c r="AC14" s="39"/>
      <c r="AD14" s="43"/>
      <c r="AE14" s="43"/>
      <c r="AF14" s="43"/>
      <c r="AG14" s="43"/>
      <c r="AH14" s="88">
        <f>SUM(C14:AG14)</f>
        <v>0</v>
      </c>
      <c r="AI14" s="84">
        <f>IFERROR(IF(ISNUMBER(SEARCH("*EŠIF*",A14)),0,IF(ISNUMBER(SEARCH("*DOVP*",A14)),SUM(C14:AG14),SUM(C14:AG14)/$AH$15*(SUM($B$21:$B$22))+SUM(C14:AG14)/$AH$15*(SUM($B$23:$B$28)))),0)</f>
        <v>0</v>
      </c>
    </row>
    <row r="15" spans="1:48 3014:3030" ht="15.75" thickBot="1" x14ac:dyDescent="0.3">
      <c r="B15" s="75" t="s">
        <v>39</v>
      </c>
      <c r="C15" s="44">
        <f>SUM(C6:C14)</f>
        <v>7.5</v>
      </c>
      <c r="D15" s="45">
        <f>SUM(D6:D14)</f>
        <v>7.5</v>
      </c>
      <c r="E15" s="45">
        <f t="shared" ref="E15:AG15" si="1">SUM(E6:E14)</f>
        <v>7.5</v>
      </c>
      <c r="F15" s="45">
        <f t="shared" si="1"/>
        <v>7.5</v>
      </c>
      <c r="G15" s="45">
        <f t="shared" si="1"/>
        <v>0</v>
      </c>
      <c r="H15" s="45">
        <f t="shared" si="1"/>
        <v>0</v>
      </c>
      <c r="I15" s="45">
        <f t="shared" si="1"/>
        <v>7.5</v>
      </c>
      <c r="J15" s="45">
        <f t="shared" si="1"/>
        <v>7.5</v>
      </c>
      <c r="K15" s="45">
        <f t="shared" si="1"/>
        <v>7.5</v>
      </c>
      <c r="L15" s="45">
        <f t="shared" si="1"/>
        <v>7.5</v>
      </c>
      <c r="M15" s="45">
        <f t="shared" si="1"/>
        <v>7.5</v>
      </c>
      <c r="N15" s="45">
        <f t="shared" si="1"/>
        <v>0</v>
      </c>
      <c r="O15" s="45">
        <f t="shared" si="1"/>
        <v>0</v>
      </c>
      <c r="P15" s="45">
        <f t="shared" si="1"/>
        <v>7.5</v>
      </c>
      <c r="Q15" s="45">
        <f t="shared" si="1"/>
        <v>7.5</v>
      </c>
      <c r="R15" s="45">
        <f t="shared" si="1"/>
        <v>7.5</v>
      </c>
      <c r="S15" s="45">
        <f t="shared" si="1"/>
        <v>7.5</v>
      </c>
      <c r="T15" s="45">
        <f t="shared" si="1"/>
        <v>7.5</v>
      </c>
      <c r="U15" s="45">
        <f t="shared" si="1"/>
        <v>0</v>
      </c>
      <c r="V15" s="45">
        <f t="shared" si="1"/>
        <v>0</v>
      </c>
      <c r="W15" s="45">
        <f t="shared" si="1"/>
        <v>0</v>
      </c>
      <c r="X15" s="45">
        <f t="shared" si="1"/>
        <v>0</v>
      </c>
      <c r="Y15" s="45">
        <f t="shared" si="1"/>
        <v>0</v>
      </c>
      <c r="Z15" s="45">
        <f t="shared" si="1"/>
        <v>0</v>
      </c>
      <c r="AA15" s="45">
        <f t="shared" si="1"/>
        <v>0</v>
      </c>
      <c r="AB15" s="45">
        <f t="shared" si="1"/>
        <v>0</v>
      </c>
      <c r="AC15" s="45">
        <f t="shared" si="1"/>
        <v>0</v>
      </c>
      <c r="AD15" s="45">
        <f t="shared" si="1"/>
        <v>7.5</v>
      </c>
      <c r="AE15" s="45">
        <f t="shared" si="1"/>
        <v>7.5</v>
      </c>
      <c r="AF15" s="45">
        <f t="shared" si="1"/>
        <v>7.5</v>
      </c>
      <c r="AG15" s="45">
        <f t="shared" si="1"/>
        <v>0</v>
      </c>
      <c r="AH15" s="89">
        <v>127.5</v>
      </c>
      <c r="AI15" s="90">
        <f>SUM(AI11:AI12)</f>
        <v>82.5</v>
      </c>
    </row>
    <row r="16" spans="1:48 3014:3030" ht="11.25" customHeight="1" x14ac:dyDescent="0.25"/>
    <row r="17" spans="1:53" ht="15.75" thickBot="1" x14ac:dyDescent="0.3"/>
    <row r="18" spans="1:53" ht="15.75" thickBot="1" x14ac:dyDescent="0.3">
      <c r="A18" s="145" t="s">
        <v>10</v>
      </c>
      <c r="B18" s="146"/>
      <c r="I18" s="137" t="s">
        <v>47</v>
      </c>
      <c r="J18" s="138"/>
      <c r="K18" s="138"/>
      <c r="L18" s="138"/>
      <c r="M18" s="138"/>
      <c r="N18" s="138"/>
      <c r="O18" s="138"/>
      <c r="P18" s="138"/>
      <c r="Q18" s="138"/>
      <c r="R18" s="138"/>
      <c r="S18" s="138"/>
      <c r="T18" s="138"/>
      <c r="U18" s="138"/>
      <c r="V18" s="138"/>
      <c r="W18" s="138"/>
      <c r="X18" s="138"/>
      <c r="Y18" s="138"/>
      <c r="Z18" s="138"/>
      <c r="AA18" s="138"/>
      <c r="AB18" s="138"/>
      <c r="AC18" s="138"/>
      <c r="AD18" s="138"/>
      <c r="AE18" s="138"/>
      <c r="AF18" s="138"/>
      <c r="AG18" s="138"/>
      <c r="AH18" s="139"/>
      <c r="AS18">
        <v>2016</v>
      </c>
      <c r="AU18" s="17">
        <f>MONTH(DATEVALUE(X2&amp;" 1"))</f>
        <v>6</v>
      </c>
      <c r="AV18" s="121" t="s">
        <v>18</v>
      </c>
      <c r="AW18" s="122"/>
      <c r="AX18" s="122"/>
      <c r="AY18" s="122"/>
      <c r="AZ18" s="123"/>
      <c r="BA18" s="19">
        <f>DATE($AF$2,1,1)</f>
        <v>44197</v>
      </c>
    </row>
    <row r="19" spans="1:53" ht="15.75" thickBot="1" x14ac:dyDescent="0.3">
      <c r="A19" s="147"/>
      <c r="B19" s="148"/>
      <c r="I19" s="149"/>
      <c r="J19" s="150"/>
      <c r="K19" s="150"/>
      <c r="L19" s="150"/>
      <c r="M19" s="150"/>
      <c r="N19" s="150"/>
      <c r="O19" s="150"/>
      <c r="P19" s="150"/>
      <c r="Q19" s="150"/>
      <c r="R19" s="150"/>
      <c r="S19" s="150"/>
      <c r="T19" s="150"/>
      <c r="U19" s="150"/>
      <c r="V19" s="150"/>
      <c r="W19" s="150"/>
      <c r="X19" s="150"/>
      <c r="Y19" s="150"/>
      <c r="Z19" s="150"/>
      <c r="AA19" s="150"/>
      <c r="AB19" s="150"/>
      <c r="AC19" s="150"/>
      <c r="AD19" s="150"/>
      <c r="AE19" s="150"/>
      <c r="AF19" s="150"/>
      <c r="AG19" s="150"/>
      <c r="AH19" s="151"/>
      <c r="AS19">
        <v>2017</v>
      </c>
      <c r="AV19" s="121" t="s">
        <v>19</v>
      </c>
      <c r="AW19" s="122"/>
      <c r="AX19" s="122"/>
      <c r="AY19" s="122"/>
      <c r="AZ19" s="123"/>
      <c r="BA19" s="19">
        <f>DATE($AF$2,1,6)</f>
        <v>44202</v>
      </c>
    </row>
    <row r="20" spans="1:53" s="17" customFormat="1" ht="30.75" thickBot="1" x14ac:dyDescent="0.3">
      <c r="A20" s="67" t="s">
        <v>55</v>
      </c>
      <c r="B20" s="68">
        <v>165</v>
      </c>
      <c r="I20" s="152"/>
      <c r="J20" s="153"/>
      <c r="K20" s="153"/>
      <c r="L20" s="153"/>
      <c r="M20" s="153"/>
      <c r="N20" s="153"/>
      <c r="O20" s="153"/>
      <c r="P20" s="153"/>
      <c r="Q20" s="153"/>
      <c r="R20" s="153"/>
      <c r="S20" s="153"/>
      <c r="T20" s="153"/>
      <c r="U20" s="153"/>
      <c r="V20" s="153"/>
      <c r="W20" s="153"/>
      <c r="X20" s="153"/>
      <c r="Y20" s="153"/>
      <c r="Z20" s="153"/>
      <c r="AA20" s="153"/>
      <c r="AB20" s="153"/>
      <c r="AC20" s="153"/>
      <c r="AD20" s="153"/>
      <c r="AE20" s="153"/>
      <c r="AF20" s="153"/>
      <c r="AG20" s="153"/>
      <c r="AH20" s="154"/>
      <c r="AS20">
        <v>2018</v>
      </c>
      <c r="AV20" s="54" t="s">
        <v>20</v>
      </c>
      <c r="AW20" s="55"/>
      <c r="AX20" s="55"/>
      <c r="AY20" s="55"/>
      <c r="AZ20" s="56"/>
      <c r="BA20" s="19">
        <f>BA21-3</f>
        <v>44288</v>
      </c>
    </row>
    <row r="21" spans="1:53" ht="21" customHeight="1" x14ac:dyDescent="0.25">
      <c r="A21" s="72" t="s">
        <v>11</v>
      </c>
      <c r="B21" s="69">
        <v>127.5</v>
      </c>
      <c r="I21" s="152"/>
      <c r="J21" s="153"/>
      <c r="K21" s="153"/>
      <c r="L21" s="153"/>
      <c r="M21" s="153"/>
      <c r="N21" s="153"/>
      <c r="O21" s="153"/>
      <c r="P21" s="153"/>
      <c r="Q21" s="153"/>
      <c r="R21" s="153"/>
      <c r="S21" s="153"/>
      <c r="T21" s="153"/>
      <c r="U21" s="153"/>
      <c r="V21" s="153"/>
      <c r="W21" s="153"/>
      <c r="X21" s="153"/>
      <c r="Y21" s="153"/>
      <c r="Z21" s="153"/>
      <c r="AA21" s="153"/>
      <c r="AB21" s="153"/>
      <c r="AC21" s="153"/>
      <c r="AD21" s="153"/>
      <c r="AE21" s="153"/>
      <c r="AF21" s="153"/>
      <c r="AG21" s="153"/>
      <c r="AH21" s="154"/>
      <c r="AS21" s="17">
        <v>2019</v>
      </c>
      <c r="AT21" s="17"/>
      <c r="AU21" s="17"/>
      <c r="AV21" s="54" t="s">
        <v>30</v>
      </c>
      <c r="AW21" s="55"/>
      <c r="AX21" s="55"/>
      <c r="AY21" s="55"/>
      <c r="AZ21" s="56"/>
      <c r="BA21" s="19">
        <f>DOLLAR(("4/"&amp;AF2)/7+MOD(19*MOD($AF$2,19)-7,30)*14%,)*7-5</f>
        <v>44291</v>
      </c>
    </row>
    <row r="22" spans="1:53" x14ac:dyDescent="0.25">
      <c r="A22" s="73" t="s">
        <v>12</v>
      </c>
      <c r="B22" s="11"/>
      <c r="I22" s="152"/>
      <c r="J22" s="153"/>
      <c r="K22" s="153"/>
      <c r="L22" s="153"/>
      <c r="M22" s="153"/>
      <c r="N22" s="153"/>
      <c r="O22" s="153"/>
      <c r="P22" s="153"/>
      <c r="Q22" s="153"/>
      <c r="R22" s="153"/>
      <c r="S22" s="153"/>
      <c r="T22" s="153"/>
      <c r="U22" s="153"/>
      <c r="V22" s="153"/>
      <c r="W22" s="153"/>
      <c r="X22" s="153"/>
      <c r="Y22" s="153"/>
      <c r="Z22" s="153"/>
      <c r="AA22" s="153"/>
      <c r="AB22" s="153"/>
      <c r="AC22" s="153"/>
      <c r="AD22" s="153"/>
      <c r="AE22" s="153"/>
      <c r="AF22" s="153"/>
      <c r="AG22" s="153"/>
      <c r="AH22" s="154"/>
      <c r="AS22" s="17">
        <v>2020</v>
      </c>
      <c r="AT22" s="17"/>
      <c r="AU22" s="17"/>
      <c r="AV22" s="54" t="s">
        <v>21</v>
      </c>
      <c r="AW22" s="55"/>
      <c r="AX22" s="55"/>
      <c r="AY22" s="55"/>
      <c r="AZ22" s="56"/>
      <c r="BA22" s="19">
        <f>DATE($AF$2,5,1)</f>
        <v>44317</v>
      </c>
    </row>
    <row r="23" spans="1:53" x14ac:dyDescent="0.25">
      <c r="A23" s="73" t="s">
        <v>13</v>
      </c>
      <c r="B23" s="11">
        <v>37.5</v>
      </c>
      <c r="I23" s="152"/>
      <c r="J23" s="153"/>
      <c r="K23" s="153"/>
      <c r="L23" s="153"/>
      <c r="M23" s="153"/>
      <c r="N23" s="153"/>
      <c r="O23" s="153"/>
      <c r="P23" s="153"/>
      <c r="Q23" s="153"/>
      <c r="R23" s="153"/>
      <c r="S23" s="153"/>
      <c r="T23" s="153"/>
      <c r="U23" s="153"/>
      <c r="V23" s="153"/>
      <c r="W23" s="153"/>
      <c r="X23" s="153"/>
      <c r="Y23" s="153"/>
      <c r="Z23" s="153"/>
      <c r="AA23" s="153"/>
      <c r="AB23" s="153"/>
      <c r="AC23" s="153"/>
      <c r="AD23" s="153"/>
      <c r="AE23" s="153"/>
      <c r="AF23" s="153"/>
      <c r="AG23" s="153"/>
      <c r="AH23" s="154"/>
      <c r="AS23" s="17">
        <v>2021</v>
      </c>
      <c r="AT23" s="17"/>
      <c r="AU23" s="17"/>
      <c r="AV23" s="54" t="s">
        <v>22</v>
      </c>
      <c r="AW23" s="55"/>
      <c r="AX23" s="55"/>
      <c r="AY23" s="55"/>
      <c r="AZ23" s="56"/>
      <c r="BA23" s="19">
        <f>DATE($AF$2,5,8)</f>
        <v>44324</v>
      </c>
    </row>
    <row r="24" spans="1:53" x14ac:dyDescent="0.25">
      <c r="A24" s="73" t="s">
        <v>45</v>
      </c>
      <c r="B24" s="11"/>
      <c r="I24" s="152"/>
      <c r="J24" s="153"/>
      <c r="K24" s="153"/>
      <c r="L24" s="153"/>
      <c r="M24" s="153"/>
      <c r="N24" s="153"/>
      <c r="O24" s="153"/>
      <c r="P24" s="153"/>
      <c r="Q24" s="153"/>
      <c r="R24" s="153"/>
      <c r="S24" s="153"/>
      <c r="T24" s="153"/>
      <c r="U24" s="153"/>
      <c r="V24" s="153"/>
      <c r="W24" s="153"/>
      <c r="X24" s="153"/>
      <c r="Y24" s="153"/>
      <c r="Z24" s="153"/>
      <c r="AA24" s="153"/>
      <c r="AB24" s="153"/>
      <c r="AC24" s="153"/>
      <c r="AD24" s="153"/>
      <c r="AE24" s="153"/>
      <c r="AF24" s="153"/>
      <c r="AG24" s="153"/>
      <c r="AH24" s="154"/>
      <c r="AS24" s="17">
        <v>2022</v>
      </c>
      <c r="AT24" s="17"/>
      <c r="AU24" s="17"/>
      <c r="AV24" s="54" t="s">
        <v>23</v>
      </c>
      <c r="AW24" s="55"/>
      <c r="AX24" s="55"/>
      <c r="AY24" s="55"/>
      <c r="AZ24" s="56"/>
      <c r="BA24" s="19">
        <f>DATE($AF$2,7,5)</f>
        <v>44382</v>
      </c>
    </row>
    <row r="25" spans="1:53" x14ac:dyDescent="0.25">
      <c r="A25" s="73" t="s">
        <v>14</v>
      </c>
      <c r="B25" s="12"/>
      <c r="I25" s="152"/>
      <c r="J25" s="153"/>
      <c r="K25" s="153"/>
      <c r="L25" s="153"/>
      <c r="M25" s="153"/>
      <c r="N25" s="153"/>
      <c r="O25" s="153"/>
      <c r="P25" s="153"/>
      <c r="Q25" s="153"/>
      <c r="R25" s="153"/>
      <c r="S25" s="153"/>
      <c r="T25" s="153"/>
      <c r="U25" s="153"/>
      <c r="V25" s="153"/>
      <c r="W25" s="153"/>
      <c r="X25" s="153"/>
      <c r="Y25" s="153"/>
      <c r="Z25" s="153"/>
      <c r="AA25" s="153"/>
      <c r="AB25" s="153"/>
      <c r="AC25" s="153"/>
      <c r="AD25" s="153"/>
      <c r="AE25" s="153"/>
      <c r="AF25" s="153"/>
      <c r="AG25" s="153"/>
      <c r="AH25" s="154"/>
      <c r="AS25" s="17">
        <v>2023</v>
      </c>
      <c r="AT25" s="17"/>
      <c r="AU25" s="17"/>
      <c r="AV25" s="54" t="s">
        <v>24</v>
      </c>
      <c r="AW25" s="55"/>
      <c r="AX25" s="55"/>
      <c r="AY25" s="55"/>
      <c r="AZ25" s="56"/>
      <c r="BA25" s="19">
        <f>DATE($AF$2,8,29)</f>
        <v>44437</v>
      </c>
    </row>
    <row r="26" spans="1:53" x14ac:dyDescent="0.25">
      <c r="A26" s="73" t="s">
        <v>15</v>
      </c>
      <c r="B26" s="12"/>
      <c r="I26" s="152"/>
      <c r="J26" s="153"/>
      <c r="K26" s="153"/>
      <c r="L26" s="153"/>
      <c r="M26" s="153"/>
      <c r="N26" s="153"/>
      <c r="O26" s="153"/>
      <c r="P26" s="153"/>
      <c r="Q26" s="153"/>
      <c r="R26" s="153"/>
      <c r="S26" s="153"/>
      <c r="T26" s="153"/>
      <c r="U26" s="153"/>
      <c r="V26" s="153"/>
      <c r="W26" s="153"/>
      <c r="X26" s="153"/>
      <c r="Y26" s="153"/>
      <c r="Z26" s="153"/>
      <c r="AA26" s="153"/>
      <c r="AB26" s="153"/>
      <c r="AC26" s="153"/>
      <c r="AD26" s="153"/>
      <c r="AE26" s="153"/>
      <c r="AF26" s="153"/>
      <c r="AG26" s="153"/>
      <c r="AH26" s="154"/>
      <c r="AS26" s="16" t="s">
        <v>3</v>
      </c>
      <c r="AT26" s="17"/>
      <c r="AU26" s="17"/>
      <c r="AV26" s="54" t="s">
        <v>25</v>
      </c>
      <c r="AW26" s="55"/>
      <c r="AX26" s="55"/>
      <c r="AY26" s="55"/>
      <c r="AZ26" s="56"/>
      <c r="BA26" s="19">
        <f>DATE($AF$2,9,1)</f>
        <v>44440</v>
      </c>
    </row>
    <row r="27" spans="1:53" x14ac:dyDescent="0.25">
      <c r="A27" s="73" t="s">
        <v>16</v>
      </c>
      <c r="B27" s="70"/>
      <c r="I27" s="152"/>
      <c r="J27" s="153"/>
      <c r="K27" s="153"/>
      <c r="L27" s="153"/>
      <c r="M27" s="153"/>
      <c r="N27" s="153"/>
      <c r="O27" s="153"/>
      <c r="P27" s="153"/>
      <c r="Q27" s="153"/>
      <c r="R27" s="153"/>
      <c r="S27" s="153"/>
      <c r="T27" s="153"/>
      <c r="U27" s="153"/>
      <c r="V27" s="153"/>
      <c r="W27" s="153"/>
      <c r="X27" s="153"/>
      <c r="Y27" s="153"/>
      <c r="Z27" s="153"/>
      <c r="AA27" s="153"/>
      <c r="AB27" s="153"/>
      <c r="AC27" s="153"/>
      <c r="AD27" s="153"/>
      <c r="AE27" s="153"/>
      <c r="AF27" s="153"/>
      <c r="AG27" s="153"/>
      <c r="AH27" s="154"/>
      <c r="AS27" s="16" t="s">
        <v>4</v>
      </c>
      <c r="AT27" s="17"/>
      <c r="AU27" s="17"/>
      <c r="AV27" s="54" t="s">
        <v>26</v>
      </c>
      <c r="AW27" s="55"/>
      <c r="AX27" s="55"/>
      <c r="AY27" s="55"/>
      <c r="AZ27" s="56"/>
      <c r="BA27" s="19">
        <f>DATE($AF$2,9,15)</f>
        <v>44454</v>
      </c>
    </row>
    <row r="28" spans="1:53" ht="15.75" thickBot="1" x14ac:dyDescent="0.3">
      <c r="A28" s="74" t="s">
        <v>17</v>
      </c>
      <c r="B28" s="71"/>
      <c r="I28" s="152"/>
      <c r="J28" s="153"/>
      <c r="K28" s="153"/>
      <c r="L28" s="153"/>
      <c r="M28" s="153"/>
      <c r="N28" s="153"/>
      <c r="O28" s="153"/>
      <c r="P28" s="153"/>
      <c r="Q28" s="153"/>
      <c r="R28" s="153"/>
      <c r="S28" s="153"/>
      <c r="T28" s="153"/>
      <c r="U28" s="153"/>
      <c r="V28" s="153"/>
      <c r="W28" s="153"/>
      <c r="X28" s="153"/>
      <c r="Y28" s="153"/>
      <c r="Z28" s="153"/>
      <c r="AA28" s="153"/>
      <c r="AB28" s="153"/>
      <c r="AC28" s="153"/>
      <c r="AD28" s="153"/>
      <c r="AE28" s="153"/>
      <c r="AF28" s="153"/>
      <c r="AG28" s="153"/>
      <c r="AH28" s="154"/>
      <c r="AS28" s="16" t="s">
        <v>5</v>
      </c>
      <c r="AT28" s="17"/>
      <c r="AU28" s="17"/>
      <c r="AV28" s="54" t="s">
        <v>27</v>
      </c>
      <c r="AW28" s="55"/>
      <c r="AX28" s="55"/>
      <c r="AY28" s="55"/>
      <c r="AZ28" s="56"/>
      <c r="BA28" s="19">
        <f>DATE($AF$2,11,1)</f>
        <v>44501</v>
      </c>
    </row>
    <row r="29" spans="1:53" ht="15.75" thickBot="1" x14ac:dyDescent="0.3">
      <c r="A29" s="80" t="s">
        <v>40</v>
      </c>
      <c r="B29" s="91">
        <f>SUM(B21:B28)</f>
        <v>165</v>
      </c>
      <c r="I29" s="152"/>
      <c r="J29" s="153"/>
      <c r="K29" s="153"/>
      <c r="L29" s="153"/>
      <c r="M29" s="153"/>
      <c r="N29" s="153"/>
      <c r="O29" s="153"/>
      <c r="P29" s="153"/>
      <c r="Q29" s="153"/>
      <c r="R29" s="153"/>
      <c r="S29" s="153"/>
      <c r="T29" s="153"/>
      <c r="U29" s="153"/>
      <c r="V29" s="153"/>
      <c r="W29" s="153"/>
      <c r="X29" s="153"/>
      <c r="Y29" s="153"/>
      <c r="Z29" s="153"/>
      <c r="AA29" s="153"/>
      <c r="AB29" s="153"/>
      <c r="AC29" s="153"/>
      <c r="AD29" s="153"/>
      <c r="AE29" s="153"/>
      <c r="AF29" s="153"/>
      <c r="AG29" s="153"/>
      <c r="AH29" s="154"/>
      <c r="AS29" s="16" t="s">
        <v>6</v>
      </c>
      <c r="AT29" s="17"/>
      <c r="AU29" s="15"/>
      <c r="AV29" s="54" t="s">
        <v>28</v>
      </c>
      <c r="AW29" s="55"/>
      <c r="AX29" s="55"/>
      <c r="AY29" s="55"/>
      <c r="AZ29" s="56"/>
      <c r="BA29" s="19">
        <f>DATE($AF$2,11,17)</f>
        <v>44517</v>
      </c>
    </row>
    <row r="30" spans="1:53" s="17" customFormat="1" ht="39" customHeight="1" thickBot="1" x14ac:dyDescent="0.3">
      <c r="A30" s="158" t="s">
        <v>56</v>
      </c>
      <c r="B30" s="159"/>
      <c r="C30" s="93"/>
      <c r="D30" s="93"/>
      <c r="I30" s="152"/>
      <c r="J30" s="153"/>
      <c r="K30" s="153"/>
      <c r="L30" s="153"/>
      <c r="M30" s="153"/>
      <c r="N30" s="153"/>
      <c r="O30" s="153"/>
      <c r="P30" s="153"/>
      <c r="Q30" s="153"/>
      <c r="R30" s="153"/>
      <c r="S30" s="153"/>
      <c r="T30" s="153"/>
      <c r="U30" s="153"/>
      <c r="V30" s="153"/>
      <c r="W30" s="153"/>
      <c r="X30" s="153"/>
      <c r="Y30" s="153"/>
      <c r="Z30" s="153"/>
      <c r="AA30" s="153"/>
      <c r="AB30" s="153"/>
      <c r="AC30" s="153"/>
      <c r="AD30" s="153"/>
      <c r="AE30" s="153"/>
      <c r="AF30" s="153"/>
      <c r="AG30" s="153"/>
      <c r="AH30" s="154"/>
      <c r="AS30" s="16" t="s">
        <v>7</v>
      </c>
      <c r="AU30" s="15"/>
      <c r="AV30" s="54" t="s">
        <v>36</v>
      </c>
      <c r="AW30" s="55"/>
      <c r="AX30" s="55"/>
      <c r="AY30" s="55"/>
      <c r="AZ30" s="56"/>
      <c r="BA30" s="19">
        <f>DATE($AF$2,12,24)</f>
        <v>44554</v>
      </c>
    </row>
    <row r="31" spans="1:53" s="51" customFormat="1" ht="21" customHeight="1" thickBot="1" x14ac:dyDescent="0.3">
      <c r="A31" s="96" t="s">
        <v>42</v>
      </c>
      <c r="B31" s="97"/>
      <c r="C31"/>
      <c r="D31"/>
      <c r="E31"/>
      <c r="F31"/>
      <c r="G31"/>
      <c r="I31" s="155"/>
      <c r="J31" s="156"/>
      <c r="K31" s="156"/>
      <c r="L31" s="156"/>
      <c r="M31" s="156"/>
      <c r="N31" s="156"/>
      <c r="O31" s="156"/>
      <c r="P31" s="156"/>
      <c r="Q31" s="156"/>
      <c r="R31" s="156"/>
      <c r="S31" s="156"/>
      <c r="T31" s="156"/>
      <c r="U31" s="156"/>
      <c r="V31" s="156"/>
      <c r="W31" s="156"/>
      <c r="X31" s="156"/>
      <c r="Y31" s="156"/>
      <c r="Z31" s="156"/>
      <c r="AA31" s="156"/>
      <c r="AB31" s="156"/>
      <c r="AC31" s="156"/>
      <c r="AD31" s="156"/>
      <c r="AE31" s="156"/>
      <c r="AF31" s="156"/>
      <c r="AG31" s="156"/>
      <c r="AH31" s="157"/>
      <c r="AS31" s="16" t="s">
        <v>8</v>
      </c>
      <c r="AU31" s="52"/>
      <c r="AV31" s="54" t="s">
        <v>29</v>
      </c>
      <c r="AW31" s="55"/>
      <c r="AX31" s="55"/>
      <c r="AY31" s="55"/>
      <c r="AZ31" s="56"/>
      <c r="BA31" s="19">
        <f>DATE($AF$2,12,25)</f>
        <v>44555</v>
      </c>
    </row>
    <row r="32" spans="1:53" ht="48" customHeight="1" thickBot="1" x14ac:dyDescent="0.3">
      <c r="A32" s="94" t="s">
        <v>43</v>
      </c>
      <c r="B32" s="95"/>
      <c r="O32" t="s">
        <v>41</v>
      </c>
      <c r="AS32" s="16" t="s">
        <v>35</v>
      </c>
      <c r="AT32" s="17"/>
      <c r="AU32" s="15"/>
      <c r="AV32" s="58" t="s">
        <v>37</v>
      </c>
      <c r="AW32" s="59"/>
      <c r="AX32" s="59"/>
      <c r="AY32" s="59"/>
      <c r="AZ32" s="60"/>
      <c r="BA32" s="19">
        <f>DATE($AF$2,12,26)</f>
        <v>44556</v>
      </c>
    </row>
    <row r="33" spans="1:53" ht="15.75" thickBot="1" x14ac:dyDescent="0.3">
      <c r="A33" s="53"/>
      <c r="B33" s="53"/>
      <c r="D33" s="3"/>
      <c r="E33" s="3"/>
      <c r="AS33" s="16" t="s">
        <v>9</v>
      </c>
      <c r="AT33" s="17"/>
      <c r="AU33" s="15"/>
      <c r="AV33" s="57"/>
      <c r="AW33" s="57"/>
      <c r="AX33" s="57"/>
      <c r="AY33" s="57"/>
      <c r="AZ33" s="57"/>
      <c r="BA33" s="41"/>
    </row>
    <row r="34" spans="1:53" ht="51" customHeight="1" thickBot="1" x14ac:dyDescent="0.3">
      <c r="A34" s="81" t="s">
        <v>54</v>
      </c>
      <c r="B34" s="117">
        <f>ROUNDDOWN((AH11/B21),4)</f>
        <v>0.5</v>
      </c>
      <c r="C34" s="65"/>
      <c r="D34" s="82"/>
      <c r="E34" s="65"/>
      <c r="F34" s="65"/>
      <c r="G34" s="65"/>
      <c r="H34" s="65"/>
      <c r="I34" s="65"/>
      <c r="J34" s="65"/>
      <c r="K34" s="65"/>
      <c r="L34" s="65"/>
      <c r="M34" s="65"/>
      <c r="N34" s="65"/>
      <c r="O34" s="65"/>
      <c r="P34" s="65"/>
      <c r="Q34" s="65"/>
      <c r="R34" s="65"/>
      <c r="S34" s="65"/>
      <c r="T34" s="65"/>
      <c r="U34" s="160"/>
      <c r="V34" s="160"/>
      <c r="W34" s="160"/>
      <c r="AS34" s="16" t="s">
        <v>44</v>
      </c>
      <c r="AT34" s="17"/>
      <c r="AU34" s="17"/>
      <c r="AV34" s="17"/>
      <c r="AW34" s="3"/>
      <c r="AX34" s="17"/>
      <c r="AY34" s="17"/>
      <c r="AZ34" s="17"/>
      <c r="BA34" s="3"/>
    </row>
    <row r="35" spans="1:53" ht="36.75" customHeight="1" thickBot="1" x14ac:dyDescent="0.3">
      <c r="A35" s="81" t="s">
        <v>53</v>
      </c>
      <c r="B35" s="79"/>
      <c r="C35" s="78"/>
      <c r="D35" s="78"/>
      <c r="E35" s="78"/>
      <c r="F35" s="78"/>
      <c r="G35" s="78"/>
      <c r="H35" s="78"/>
      <c r="I35" s="78"/>
      <c r="J35" s="78"/>
      <c r="K35" s="78"/>
      <c r="L35" s="78"/>
      <c r="M35" s="78"/>
      <c r="N35" s="78"/>
      <c r="O35" s="65"/>
      <c r="P35" s="65"/>
      <c r="Q35" s="65"/>
      <c r="R35" s="65"/>
      <c r="S35" s="65"/>
      <c r="T35" s="65"/>
      <c r="U35" s="65"/>
      <c r="V35" s="65"/>
      <c r="W35" s="65"/>
      <c r="AS35" s="16" t="s">
        <v>75</v>
      </c>
      <c r="AT35" s="17"/>
      <c r="AU35" s="17"/>
      <c r="AV35" s="17"/>
      <c r="AW35" s="3"/>
      <c r="AX35" s="17"/>
      <c r="AY35" s="17"/>
      <c r="AZ35" s="17"/>
      <c r="BA35" s="3"/>
    </row>
    <row r="36" spans="1:53" ht="15" customHeight="1" thickBot="1" x14ac:dyDescent="0.3">
      <c r="A36" s="65"/>
      <c r="B36" s="65"/>
      <c r="C36" s="65"/>
      <c r="D36" s="65"/>
      <c r="E36" s="65"/>
      <c r="F36" s="65"/>
      <c r="G36" s="65"/>
      <c r="H36" s="65"/>
      <c r="I36" s="65"/>
      <c r="J36" s="65"/>
      <c r="K36" s="65"/>
      <c r="L36" s="65"/>
      <c r="M36" s="65"/>
      <c r="N36" s="65"/>
      <c r="O36" s="65"/>
      <c r="P36" s="65"/>
      <c r="Q36" s="65"/>
      <c r="R36" s="65"/>
      <c r="S36" s="65"/>
      <c r="T36" s="65"/>
      <c r="U36" s="65"/>
      <c r="V36" s="65"/>
      <c r="W36" s="65"/>
      <c r="AS36" s="16" t="s">
        <v>76</v>
      </c>
      <c r="AT36" s="17"/>
      <c r="AU36" s="17"/>
      <c r="AV36" s="3"/>
      <c r="AW36" s="17"/>
      <c r="AX36" s="17"/>
      <c r="AY36" s="17"/>
      <c r="AZ36" s="17"/>
      <c r="BA36" s="17"/>
    </row>
    <row r="37" spans="1:53" s="17" customFormat="1" ht="15" customHeight="1" thickBot="1" x14ac:dyDescent="0.3">
      <c r="A37" s="118" t="s">
        <v>70</v>
      </c>
      <c r="B37" s="119"/>
      <c r="C37" s="119"/>
      <c r="D37" s="119"/>
      <c r="E37" s="119"/>
      <c r="F37" s="119"/>
      <c r="G37" s="119"/>
      <c r="H37" s="119"/>
      <c r="I37" s="119"/>
      <c r="J37" s="119"/>
      <c r="K37" s="119"/>
      <c r="L37" s="119"/>
      <c r="M37" s="119"/>
      <c r="N37" s="119"/>
      <c r="O37" s="119"/>
      <c r="P37" s="119"/>
      <c r="Q37" s="119"/>
      <c r="R37" s="119"/>
      <c r="S37" s="120"/>
      <c r="T37" s="65"/>
      <c r="U37" s="65"/>
      <c r="V37" s="65"/>
      <c r="W37" s="65"/>
      <c r="AS37" s="16" t="s">
        <v>77</v>
      </c>
      <c r="AV37" s="3"/>
    </row>
    <row r="38" spans="1:53" s="17" customFormat="1" ht="15" customHeight="1" thickBot="1" x14ac:dyDescent="0.3">
      <c r="A38" s="124" t="s">
        <v>72</v>
      </c>
      <c r="B38" s="125"/>
      <c r="C38" s="112" t="s">
        <v>57</v>
      </c>
      <c r="D38" s="103"/>
      <c r="E38" s="113"/>
      <c r="F38" s="161" t="s">
        <v>71</v>
      </c>
      <c r="G38" s="162"/>
      <c r="H38" s="162"/>
      <c r="I38" s="162"/>
      <c r="J38" s="162"/>
      <c r="K38" s="162"/>
      <c r="L38" s="162"/>
      <c r="M38" s="162"/>
      <c r="N38" s="162"/>
      <c r="O38" s="115"/>
      <c r="P38" s="106" t="s">
        <v>59</v>
      </c>
      <c r="Q38" s="103"/>
      <c r="R38" s="106" t="s">
        <v>60</v>
      </c>
      <c r="S38" s="102"/>
      <c r="AN38" s="16"/>
      <c r="AR38" s="3"/>
      <c r="AS38" s="16"/>
      <c r="AW38" s="3"/>
      <c r="BA38" s="3"/>
    </row>
    <row r="39" spans="1:53" s="17" customFormat="1" ht="15" customHeight="1" x14ac:dyDescent="0.25">
      <c r="A39" s="163" t="s">
        <v>73</v>
      </c>
      <c r="B39" s="164"/>
      <c r="C39" s="107" t="s">
        <v>57</v>
      </c>
      <c r="D39" s="104"/>
      <c r="E39" s="114"/>
      <c r="F39" s="142" t="s">
        <v>61</v>
      </c>
      <c r="G39" s="143"/>
      <c r="H39" s="143"/>
      <c r="I39" s="143"/>
      <c r="J39" s="143"/>
      <c r="K39" s="143"/>
      <c r="L39" s="143"/>
      <c r="M39" s="143"/>
      <c r="N39" s="143"/>
      <c r="O39" s="144"/>
      <c r="P39" s="140"/>
      <c r="Q39" s="104"/>
      <c r="R39" s="140" t="s">
        <v>62</v>
      </c>
      <c r="S39" s="99"/>
      <c r="AN39" s="16"/>
      <c r="AR39" s="3"/>
      <c r="AS39" s="16"/>
      <c r="AW39" s="3"/>
      <c r="BA39" s="3"/>
    </row>
    <row r="40" spans="1:53" s="17" customFormat="1" ht="15" customHeight="1" thickBot="1" x14ac:dyDescent="0.3">
      <c r="A40" s="163" t="s">
        <v>74</v>
      </c>
      <c r="B40" s="164"/>
      <c r="C40" s="107" t="s">
        <v>57</v>
      </c>
      <c r="D40" s="104"/>
      <c r="E40" s="114"/>
      <c r="F40" s="142"/>
      <c r="G40" s="143"/>
      <c r="H40" s="143"/>
      <c r="I40" s="143"/>
      <c r="J40" s="143"/>
      <c r="K40" s="143"/>
      <c r="L40" s="143"/>
      <c r="M40" s="143"/>
      <c r="N40" s="143"/>
      <c r="O40" s="144"/>
      <c r="P40" s="141"/>
      <c r="Q40" s="105"/>
      <c r="R40" s="141"/>
      <c r="S40" s="109"/>
      <c r="T40" s="65"/>
      <c r="U40" s="65"/>
      <c r="V40" s="65"/>
      <c r="W40" s="65"/>
      <c r="AS40" s="16"/>
      <c r="AW40" s="3"/>
      <c r="BA40" s="3"/>
    </row>
    <row r="41" spans="1:53" s="17" customFormat="1" ht="15" customHeight="1" x14ac:dyDescent="0.25">
      <c r="A41" s="110"/>
      <c r="B41" s="104"/>
      <c r="C41" s="104"/>
      <c r="D41" s="104"/>
      <c r="E41" s="114"/>
      <c r="F41" s="110"/>
      <c r="G41" s="104"/>
      <c r="H41" s="104"/>
      <c r="I41" s="104"/>
      <c r="J41" s="105"/>
      <c r="K41" s="105"/>
      <c r="L41" s="105"/>
      <c r="M41" s="105"/>
      <c r="N41" s="105"/>
      <c r="O41" s="105"/>
      <c r="P41" s="105"/>
      <c r="Q41" s="105"/>
      <c r="R41" s="105"/>
      <c r="S41" s="109"/>
      <c r="T41" s="65"/>
      <c r="U41" s="65"/>
      <c r="V41" s="65"/>
      <c r="W41" s="65"/>
      <c r="AS41" s="16"/>
      <c r="AW41" s="3"/>
      <c r="BA41" s="3"/>
    </row>
    <row r="42" spans="1:53" s="17" customFormat="1" ht="15" customHeight="1" thickBot="1" x14ac:dyDescent="0.3">
      <c r="A42" s="111" t="s">
        <v>58</v>
      </c>
      <c r="B42" s="104"/>
      <c r="C42" s="104"/>
      <c r="D42" s="104"/>
      <c r="E42" s="114"/>
      <c r="F42" s="110" t="s">
        <v>63</v>
      </c>
      <c r="G42" s="104"/>
      <c r="H42" s="104"/>
      <c r="I42" s="104"/>
      <c r="J42" s="105"/>
      <c r="K42" s="105"/>
      <c r="L42" s="105"/>
      <c r="M42" s="105"/>
      <c r="N42" s="105"/>
      <c r="O42" s="105"/>
      <c r="P42" s="105"/>
      <c r="Q42" s="105"/>
      <c r="R42" s="105"/>
      <c r="S42" s="109"/>
      <c r="T42" s="65"/>
      <c r="U42" s="65"/>
      <c r="V42" s="65"/>
      <c r="W42" s="65"/>
      <c r="AS42" s="16"/>
      <c r="AW42" s="3"/>
      <c r="BA42" s="3"/>
    </row>
    <row r="43" spans="1:53" s="17" customFormat="1" ht="15" customHeight="1" thickBot="1" x14ac:dyDescent="0.3">
      <c r="A43" s="111" t="s">
        <v>69</v>
      </c>
      <c r="C43" s="104"/>
      <c r="D43" s="108"/>
      <c r="E43" s="114"/>
      <c r="F43" s="110" t="s">
        <v>64</v>
      </c>
      <c r="G43" s="104"/>
      <c r="H43" s="104"/>
      <c r="I43" s="104"/>
      <c r="J43" s="105"/>
      <c r="K43" s="105"/>
      <c r="L43" s="105"/>
      <c r="M43" s="118"/>
      <c r="N43" s="119"/>
      <c r="O43" s="119"/>
      <c r="P43" s="119"/>
      <c r="Q43" s="119"/>
      <c r="R43" s="120"/>
      <c r="S43" s="109"/>
      <c r="T43" s="65"/>
      <c r="U43" s="65"/>
      <c r="V43" s="65"/>
      <c r="W43" s="65"/>
      <c r="AS43" s="16"/>
      <c r="AW43" s="3"/>
      <c r="BA43" s="3"/>
    </row>
    <row r="44" spans="1:53" s="17" customFormat="1" ht="15" customHeight="1" thickBot="1" x14ac:dyDescent="0.3">
      <c r="A44" s="104"/>
      <c r="B44" s="104"/>
      <c r="C44" s="104"/>
      <c r="D44" s="108"/>
      <c r="E44" s="114"/>
      <c r="F44" s="110" t="s">
        <v>65</v>
      </c>
      <c r="G44" s="104"/>
      <c r="H44" s="104"/>
      <c r="I44" s="104"/>
      <c r="J44" s="105"/>
      <c r="K44" s="105"/>
      <c r="L44" s="105"/>
      <c r="M44" s="118"/>
      <c r="N44" s="119"/>
      <c r="O44" s="119"/>
      <c r="P44" s="119"/>
      <c r="Q44" s="119"/>
      <c r="R44" s="120"/>
      <c r="S44" s="109"/>
      <c r="T44" s="65"/>
      <c r="U44" s="65"/>
      <c r="V44" s="65"/>
      <c r="W44" s="65"/>
      <c r="AS44" s="16"/>
      <c r="AW44" s="3"/>
      <c r="BA44" s="3"/>
    </row>
    <row r="45" spans="1:53" s="17" customFormat="1" ht="15" customHeight="1" thickBot="1" x14ac:dyDescent="0.3">
      <c r="A45" s="110"/>
      <c r="B45" s="104"/>
      <c r="C45" s="104"/>
      <c r="D45" s="108"/>
      <c r="E45" s="114"/>
      <c r="F45" s="110" t="s">
        <v>66</v>
      </c>
      <c r="G45" s="104"/>
      <c r="H45" s="104"/>
      <c r="I45" s="104"/>
      <c r="J45" s="105"/>
      <c r="K45" s="105"/>
      <c r="L45" s="105"/>
      <c r="M45" s="118"/>
      <c r="N45" s="119"/>
      <c r="O45" s="119"/>
      <c r="P45" s="119"/>
      <c r="Q45" s="119"/>
      <c r="R45" s="120"/>
      <c r="S45" s="109"/>
      <c r="T45" s="65"/>
      <c r="U45" s="65"/>
      <c r="V45" s="65"/>
      <c r="W45" s="65"/>
      <c r="AS45" s="16"/>
      <c r="AW45" s="3"/>
      <c r="BA45" s="3"/>
    </row>
    <row r="46" spans="1:53" s="17" customFormat="1" ht="15" customHeight="1" thickBot="1" x14ac:dyDescent="0.3">
      <c r="A46" s="186" t="s">
        <v>79</v>
      </c>
      <c r="B46" s="104"/>
      <c r="C46" s="104"/>
      <c r="D46" s="108"/>
      <c r="E46" s="114"/>
      <c r="F46" s="110" t="s">
        <v>67</v>
      </c>
      <c r="G46" s="104"/>
      <c r="H46" s="104"/>
      <c r="I46" s="104"/>
      <c r="J46" s="105"/>
      <c r="K46" s="105"/>
      <c r="L46" s="105"/>
      <c r="M46" s="118"/>
      <c r="N46" s="119"/>
      <c r="O46" s="119"/>
      <c r="P46" s="119"/>
      <c r="Q46" s="119"/>
      <c r="R46" s="120"/>
      <c r="S46" s="109"/>
      <c r="T46" s="65"/>
      <c r="U46" s="65"/>
      <c r="V46" s="65"/>
      <c r="W46" s="65"/>
      <c r="AS46"/>
      <c r="AT46"/>
      <c r="AU46"/>
      <c r="AV46"/>
      <c r="AW46"/>
      <c r="AX46"/>
      <c r="AY46"/>
      <c r="AZ46"/>
      <c r="BA46"/>
    </row>
    <row r="47" spans="1:53" s="17" customFormat="1" ht="15" customHeight="1" thickBot="1" x14ac:dyDescent="0.3">
      <c r="A47" s="186" t="s">
        <v>80</v>
      </c>
      <c r="B47" s="104"/>
      <c r="C47" s="104"/>
      <c r="D47" s="104"/>
      <c r="E47" s="114"/>
      <c r="F47" s="110" t="s">
        <v>68</v>
      </c>
      <c r="G47" s="104"/>
      <c r="H47" s="104"/>
      <c r="I47" s="104"/>
      <c r="J47" s="105"/>
      <c r="K47" s="105"/>
      <c r="L47" s="105"/>
      <c r="M47" s="118"/>
      <c r="N47" s="119"/>
      <c r="O47" s="119"/>
      <c r="P47" s="119"/>
      <c r="Q47" s="119"/>
      <c r="R47" s="120"/>
      <c r="S47" s="109"/>
      <c r="T47" s="65"/>
      <c r="U47" s="65"/>
      <c r="V47" s="65"/>
      <c r="W47" s="65"/>
      <c r="AS47"/>
      <c r="AT47"/>
      <c r="AU47"/>
      <c r="AV47"/>
      <c r="AW47"/>
      <c r="AX47"/>
      <c r="AY47"/>
      <c r="AZ47"/>
      <c r="BA47"/>
    </row>
    <row r="48" spans="1:53" ht="15.75" thickBot="1" x14ac:dyDescent="0.3">
      <c r="A48" s="100"/>
      <c r="B48" s="36"/>
      <c r="C48" s="36"/>
      <c r="D48" s="36"/>
      <c r="E48" s="101"/>
      <c r="F48" s="116"/>
      <c r="G48" s="36"/>
      <c r="H48" s="36"/>
      <c r="I48" s="36"/>
      <c r="J48" s="36"/>
      <c r="K48" s="36"/>
      <c r="L48" s="36"/>
      <c r="M48" s="36"/>
      <c r="N48" s="36"/>
      <c r="O48" s="36"/>
      <c r="P48" s="36"/>
      <c r="Q48" s="36"/>
      <c r="R48" s="36"/>
      <c r="S48" s="101"/>
    </row>
    <row r="49" spans="2:12" x14ac:dyDescent="0.25">
      <c r="B49" s="17"/>
      <c r="C49" s="17"/>
      <c r="D49" s="17"/>
      <c r="E49" s="17"/>
      <c r="F49" s="17"/>
      <c r="G49" s="17"/>
      <c r="H49" s="17"/>
      <c r="I49" s="17"/>
      <c r="J49" s="17"/>
      <c r="K49" s="17"/>
      <c r="L49" s="17"/>
    </row>
    <row r="50" spans="2:12" x14ac:dyDescent="0.25">
      <c r="B50" s="17"/>
      <c r="C50" s="98"/>
      <c r="D50" s="17"/>
      <c r="E50" s="17"/>
      <c r="F50" s="17"/>
      <c r="G50" s="17"/>
      <c r="H50" s="17"/>
      <c r="I50" s="17"/>
      <c r="J50" s="17"/>
      <c r="K50" s="17"/>
      <c r="L50" s="17"/>
    </row>
    <row r="51" spans="2:12" x14ac:dyDescent="0.25">
      <c r="B51" s="17"/>
      <c r="C51" s="17"/>
      <c r="D51" s="17"/>
      <c r="E51" s="17"/>
      <c r="F51" s="17"/>
      <c r="G51" s="17"/>
      <c r="H51" s="17"/>
      <c r="I51" s="17"/>
      <c r="J51" s="17"/>
      <c r="K51" s="17"/>
      <c r="L51" s="17"/>
    </row>
    <row r="52" spans="2:12" x14ac:dyDescent="0.25">
      <c r="B52" s="17"/>
      <c r="C52" s="17"/>
      <c r="D52" s="98"/>
      <c r="E52" s="17"/>
      <c r="F52" s="17"/>
      <c r="G52" s="17"/>
      <c r="H52" s="17"/>
      <c r="I52" s="17"/>
      <c r="J52" s="17"/>
      <c r="K52" s="17"/>
      <c r="L52" s="17"/>
    </row>
    <row r="53" spans="2:12" x14ac:dyDescent="0.25">
      <c r="B53" s="17"/>
      <c r="C53" s="17"/>
      <c r="D53" s="17"/>
      <c r="E53" s="17"/>
      <c r="F53" s="17"/>
      <c r="G53" s="17"/>
      <c r="H53" s="17"/>
      <c r="I53" s="17"/>
      <c r="J53" s="17"/>
      <c r="K53" s="17"/>
      <c r="L53" s="17"/>
    </row>
    <row r="54" spans="2:12" x14ac:dyDescent="0.25">
      <c r="B54" s="17"/>
      <c r="C54" s="17"/>
      <c r="D54" s="17"/>
      <c r="E54" s="17"/>
      <c r="F54" s="17"/>
      <c r="G54" s="17"/>
      <c r="H54" s="17"/>
      <c r="I54" s="17"/>
      <c r="J54" s="17"/>
      <c r="K54" s="17"/>
      <c r="L54" s="17"/>
    </row>
    <row r="55" spans="2:12" x14ac:dyDescent="0.25">
      <c r="B55" s="17"/>
      <c r="C55" s="17"/>
      <c r="D55" s="17"/>
      <c r="E55" s="17"/>
      <c r="F55" s="17"/>
      <c r="G55" s="17"/>
      <c r="H55" s="17"/>
      <c r="I55" s="17"/>
      <c r="J55" s="17"/>
      <c r="K55" s="17"/>
      <c r="L55" s="17"/>
    </row>
    <row r="56" spans="2:12" x14ac:dyDescent="0.25">
      <c r="B56" s="17"/>
      <c r="C56" s="17"/>
      <c r="D56" s="17"/>
      <c r="E56" s="17"/>
      <c r="F56" s="17"/>
      <c r="G56" s="17"/>
      <c r="H56" s="17"/>
      <c r="I56" s="17"/>
      <c r="J56" s="17"/>
      <c r="K56" s="17"/>
      <c r="L56" s="17"/>
    </row>
    <row r="57" spans="2:12" x14ac:dyDescent="0.25">
      <c r="B57" s="17"/>
      <c r="C57" s="17"/>
      <c r="D57" s="17"/>
      <c r="E57" s="17"/>
      <c r="F57" s="17"/>
      <c r="G57" s="17"/>
      <c r="H57" s="17"/>
      <c r="I57" s="17"/>
      <c r="J57" s="17"/>
      <c r="K57" s="17"/>
      <c r="L57" s="17"/>
    </row>
    <row r="58" spans="2:12" x14ac:dyDescent="0.25">
      <c r="B58" s="98"/>
      <c r="C58" s="17"/>
      <c r="D58" s="17"/>
      <c r="E58" s="17"/>
      <c r="F58" s="17"/>
      <c r="G58" s="17"/>
      <c r="H58" s="17"/>
      <c r="I58" s="17"/>
      <c r="J58" s="17"/>
      <c r="K58" s="17"/>
      <c r="L58" s="17"/>
    </row>
  </sheetData>
  <dataConsolidate/>
  <mergeCells count="39">
    <mergeCell ref="A40:B40"/>
    <mergeCell ref="A39:B39"/>
    <mergeCell ref="A1:AI1"/>
    <mergeCell ref="A9:B9"/>
    <mergeCell ref="A7:B7"/>
    <mergeCell ref="X2:AC2"/>
    <mergeCell ref="A5:B5"/>
    <mergeCell ref="V2:W2"/>
    <mergeCell ref="AH4:AH5"/>
    <mergeCell ref="AI4:AI5"/>
    <mergeCell ref="AD2:AE2"/>
    <mergeCell ref="AF2:AH2"/>
    <mergeCell ref="A2:B2"/>
    <mergeCell ref="A8:B8"/>
    <mergeCell ref="C2:F2"/>
    <mergeCell ref="A38:B38"/>
    <mergeCell ref="A37:S37"/>
    <mergeCell ref="G2:O2"/>
    <mergeCell ref="P2:R2"/>
    <mergeCell ref="S2:U2"/>
    <mergeCell ref="A10:B10"/>
    <mergeCell ref="A13:B13"/>
    <mergeCell ref="A14:B14"/>
    <mergeCell ref="I18:AH18"/>
    <mergeCell ref="A18:B19"/>
    <mergeCell ref="I19:AH31"/>
    <mergeCell ref="A30:B30"/>
    <mergeCell ref="U34:W34"/>
    <mergeCell ref="F38:N38"/>
    <mergeCell ref="M47:R47"/>
    <mergeCell ref="AV18:AZ18"/>
    <mergeCell ref="AV19:AZ19"/>
    <mergeCell ref="M44:R44"/>
    <mergeCell ref="M45:R45"/>
    <mergeCell ref="M46:R46"/>
    <mergeCell ref="R39:R40"/>
    <mergeCell ref="F39:O40"/>
    <mergeCell ref="M43:R43"/>
    <mergeCell ref="P39:P40"/>
  </mergeCells>
  <conditionalFormatting sqref="C15:AG15">
    <cfRule type="cellIs" dxfId="2" priority="190" operator="greaterThan">
      <formula>12</formula>
    </cfRule>
  </conditionalFormatting>
  <conditionalFormatting sqref="C4:AG6 C11:AG14">
    <cfRule type="expression" dxfId="1" priority="208">
      <formula>OR(WEEKDAY(C$5,2)=6,WEEKDAY(C$5,2)=7)</formula>
    </cfRule>
    <cfRule type="expression" dxfId="0" priority="209">
      <formula>VLOOKUP(C$5,$BA$18:$BA$32,1,0)</formula>
    </cfRule>
  </conditionalFormatting>
  <dataValidations count="2">
    <dataValidation type="list" allowBlank="1" showInputMessage="1" showErrorMessage="1" sqref="X2:AC2">
      <formula1>$AS$26:$AS$37</formula1>
    </dataValidation>
    <dataValidation type="list" allowBlank="1" showInputMessage="1" showErrorMessage="1" sqref="AF2">
      <formula1>$AS$18:$AS$25</formula1>
    </dataValidation>
  </dataValidations>
  <hyperlinks>
    <hyperlink ref="A40" location="_ftn1" display="_ftn1"/>
    <hyperlink ref="A42" location="_ftn3" display="_ftn3"/>
    <hyperlink ref="A43" location="_ftn5" display="_ftn5"/>
    <hyperlink ref="A46" location="_ftn6" display="_ftn6"/>
  </hyperlinks>
  <pageMargins left="0.25" right="0.25" top="0.75" bottom="0.75" header="0.3" footer="0.3"/>
  <pageSetup paperSize="9" scale="53" orientation="landscape" r:id="rId1"/>
  <headerFooter>
    <oddHeader xml:space="preserve">&amp;C&amp;"-,Tučné"&amp;16Príloha č. 1 k Príručke pre prijímateľa 
</oddHeader>
  </headerFooter>
  <drawing r:id="rId2"/>
  <legacy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F5BEFEDB30BAFF49A5B53B93CE521B38" ma:contentTypeVersion="1" ma:contentTypeDescription="Umožňuje vytvoriť nový dokument." ma:contentTypeScope="" ma:versionID="1e1154305997e62f21fe0624beaaab3d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7a023f9eb331cfe86ee2010526b3028c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275115A0-0C77-4C2A-BE45-D2E0FA21288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7771167-D113-4B26-AD69-EF820E32537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E9099552-CC3A-49B8-8729-542EA8DA2DDF}">
  <ds:schemaRefs>
    <ds:schemaRef ds:uri="http://www.w3.org/XML/1998/namespace"/>
    <ds:schemaRef ds:uri="http://purl.org/dc/dcmitype/"/>
    <ds:schemaRef ds:uri="http://purl.org/dc/terms/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schemas.microsoft.com/office/2006/metadata/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Pracovný výkaz</vt:lpstr>
      <vt:lpstr>'Pracovný výkaz'!Oblasť_tlače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Vojtková, Dorota</dc:creator>
  <cp:lastModifiedBy>Vojtkova Dorota</cp:lastModifiedBy>
  <cp:lastPrinted>2021-06-29T10:45:53Z</cp:lastPrinted>
  <dcterms:created xsi:type="dcterms:W3CDTF">2018-06-08T08:53:29Z</dcterms:created>
  <dcterms:modified xsi:type="dcterms:W3CDTF">2022-06-14T14:05:35Z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0x010100F5BEFEDB30BAFF49A5B53B93CE521B38</vt:lpwstr>
  </property>
</Properties>
</file>